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Los Banos City 2021\kit\Official Adjusted Data\"/>
    </mc:Choice>
  </mc:AlternateContent>
  <xr:revisionPtr revIDLastSave="0" documentId="13_ncr:1_{746209B5-83EE-4831-A7B1-44F85BF66B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asignación!$B$4:$P$64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L7" i="2"/>
  <c r="K7" i="2"/>
  <c r="J7" i="2"/>
  <c r="I7" i="2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58" i="1"/>
  <c r="P59" i="1"/>
  <c r="P60" i="1"/>
  <c r="P61" i="1"/>
  <c r="P62" i="1"/>
  <c r="P63" i="1"/>
  <c r="P64" i="1"/>
  <c r="P65" i="1"/>
  <c r="F8" i="2"/>
  <c r="E8" i="2"/>
  <c r="D8" i="2"/>
  <c r="C8" i="2"/>
  <c r="C67" i="1"/>
  <c r="H8" i="2" s="1"/>
  <c r="G1" i="2" s="1"/>
  <c r="D67" i="1"/>
  <c r="E67" i="1"/>
  <c r="F67" i="1"/>
  <c r="G67" i="1"/>
  <c r="H67" i="1"/>
  <c r="I67" i="1"/>
  <c r="J67" i="1"/>
  <c r="K67" i="1"/>
  <c r="M67" i="1"/>
  <c r="N67" i="1"/>
  <c r="O67" i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L67" i="1"/>
  <c r="P67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<sst xmlns="http://schemas.openxmlformats.org/spreadsheetml/2006/main" count="74" uniqueCount="54">
  <si>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</si>
  <si>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</si>
  <si>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</si>
  <si>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</si>
  <si>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</si>
  <si>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</si>
  <si>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</si>
  <si>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</si>
  <si>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</si>
  <si>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</si>
  <si>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</si>
  <si>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</si>
  <si>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</si>
  <si>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</si>
  <si>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</si>
  <si>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</si>
  <si>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</si>
  <si>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</si>
  <si>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</si>
  <si>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</si>
  <si>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</si>
  <si>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CityClerk@LosBanos.org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</si>
  <si>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</si>
  <si>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</si>
  <si>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</si>
  <si>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</si>
  <si>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</si>
  <si>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</si>
  <si>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</si>
  <si>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</si>
  <si>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</si>
  <si>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</si>
  <si>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</si>
  <si>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</si>
  <si>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</si>
  <si>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</si>
  <si>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Public Participation Kit de la Ciudad de Los Banos 2021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</si>
  <si>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</si>
  <si>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</si>
  <si>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</si>
  <si>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</si>
  <si>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</si>
  <si>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</si>
  <si>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</si>
  <si>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</si>
  <si>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</si>
  <si>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</si>
  <si>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</si>
  <si>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</si>
  <si>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</si>
  <si>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Entre su nombre aquí</t>
  </si>
  <si>
    <t>Comentarios sobre esta opción</t>
  </si>
  <si>
    <t>Este mapa tiene razón porque…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</si>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</sst>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12</v>
      </c>
    </row>
    <row r="7" spans="1:6" x14ac:dyDescent="0.3">
      <c r="B7" s="2" t="s">
        <v>13</v>
      </c>
    </row>
    <row r="8" spans="1:6" x14ac:dyDescent="0.3">
      <c r="B8" s="2" t="s">
        <v>14</v>
      </c>
    </row>
    <row r="9" spans="1:6" x14ac:dyDescent="0.3">
      <c r="B9" s="2" t="s">
        <v>15</v>
      </c>
    </row>
    <row r="11" spans="1:6" x14ac:dyDescent="0.3">
      <c r="A11" s="1" t="s">
        <v>16</v>
      </c>
      <c r="B11" s="2" t="s">
        <v>17</v>
      </c>
    </row>
    <row r="12" spans="1:6" x14ac:dyDescent="0.3">
      <c r="B12" s="2" t="s">
        <v>18</v>
      </c>
      <c r="F12" s="3" t="s">
        <v>19</v>
      </c>
    </row>
    <row r="14" spans="1:6" x14ac:dyDescent="0.3">
      <c r="A14" s="1" t="s">
        <v>20</v>
      </c>
    </row>
    <row r="15" spans="1:6" x14ac:dyDescent="0.3">
      <c r="B15" s="2" t="s">
        <v>21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2.4414062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-11419</v>
      </c>
      <c r="D2" s="39" t="s">
        <v>3</v>
      </c>
      <c r="E2" s="37">
        <f>resultados!$D$8</f>
        <v>0</v>
      </c>
      <c r="F2" s="37">
        <f>resultados!$D$9</f>
        <v>-11419</v>
      </c>
      <c r="G2" s="39" t="s">
        <v>5</v>
      </c>
      <c r="H2" s="37">
        <f>resultados!$E$8</f>
        <v>0</v>
      </c>
      <c r="I2" s="37">
        <f>resultados!$E$9</f>
        <v>-11419</v>
      </c>
      <c r="J2" s="39" t="s">
        <v>6</v>
      </c>
      <c r="K2" s="37">
        <f>resultados!$F$8</f>
        <v>0</v>
      </c>
      <c r="L2" s="38">
        <f>resultados!$F$9</f>
        <v>-11419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23</v>
      </c>
      <c r="B4" s="61" t="s">
        <v>24</v>
      </c>
      <c r="C4" s="61" t="s">
        <v>25</v>
      </c>
      <c r="D4" s="71" t="s">
        <v>26</v>
      </c>
      <c r="E4" s="72"/>
      <c r="F4" s="72"/>
      <c r="G4" s="72"/>
      <c r="H4" s="73"/>
      <c r="I4" s="71" t="s">
        <v>27</v>
      </c>
      <c r="J4" s="72"/>
      <c r="K4" s="72"/>
      <c r="L4" s="73"/>
      <c r="M4" s="71" t="s">
        <v>28</v>
      </c>
      <c r="N4" s="72"/>
      <c r="O4" s="72"/>
      <c r="P4" s="74"/>
    </row>
    <row r="5" spans="1:16" s="4" customFormat="1" x14ac:dyDescent="0.25">
      <c r="A5" s="58" t="s">
        <v>7</v>
      </c>
      <c r="B5" s="59" t="s">
        <v>29</v>
      </c>
      <c r="C5" s="59" t="s">
        <v>0</v>
      </c>
      <c r="D5" s="63" t="s">
        <v>0</v>
      </c>
      <c r="E5" s="60" t="s">
        <v>1</v>
      </c>
      <c r="F5" s="60" t="s">
        <v>30</v>
      </c>
      <c r="G5" s="60" t="s">
        <v>31</v>
      </c>
      <c r="H5" s="62" t="s">
        <v>32</v>
      </c>
      <c r="I5" s="60" t="s">
        <v>0</v>
      </c>
      <c r="J5" s="60" t="s">
        <v>2</v>
      </c>
      <c r="K5" s="68" t="s">
        <v>32</v>
      </c>
      <c r="L5" s="62" t="s">
        <v>33</v>
      </c>
      <c r="M5" s="60" t="s">
        <v>0</v>
      </c>
      <c r="N5" s="60" t="s">
        <v>2</v>
      </c>
      <c r="O5" s="68" t="s">
        <v>32</v>
      </c>
      <c r="P5" s="64" t="s">
        <v>33</v>
      </c>
    </row>
    <row r="6" spans="1:16" x14ac:dyDescent="0.25">
      <c r="A6" s="52"/>
      <c r="B6" s="40">
        <v>1</v>
      </c>
      <c r="C6" s="55">
        <v>1372</v>
      </c>
      <c r="D6" s="55">
        <v>580.04719999999998</v>
      </c>
      <c r="E6" s="40">
        <v>427.11619999999999</v>
      </c>
      <c r="F6" s="40">
        <v>62.0124</v>
      </c>
      <c r="G6" s="40">
        <v>1.3396999999999999</v>
      </c>
      <c r="H6" s="56">
        <v>89.207599999999999</v>
      </c>
      <c r="I6" s="40">
        <v>549</v>
      </c>
      <c r="J6" s="40">
        <v>425</v>
      </c>
      <c r="K6" s="41">
        <v>8</v>
      </c>
      <c r="L6" s="53">
        <f>I6-J6-K6</f>
        <v>116</v>
      </c>
      <c r="M6" s="57">
        <v>399</v>
      </c>
      <c r="N6" s="41">
        <v>298</v>
      </c>
      <c r="O6" s="41">
        <v>5</v>
      </c>
      <c r="P6" s="53">
        <f>M6-N6-O6</f>
        <v>96</v>
      </c>
    </row>
    <row r="7" spans="1:16" x14ac:dyDescent="0.25">
      <c r="A7" s="54"/>
      <c r="B7" s="40">
        <v>2</v>
      </c>
      <c r="C7" s="55">
        <v>523</v>
      </c>
      <c r="D7" s="55">
        <v>155.40790000000001</v>
      </c>
      <c r="E7" s="40">
        <v>89.576300000000003</v>
      </c>
      <c r="F7" s="40">
        <v>39.094799999999999</v>
      </c>
      <c r="G7" s="40">
        <v>16.3721</v>
      </c>
      <c r="H7" s="56">
        <v>9.7931000000000008</v>
      </c>
      <c r="I7" s="40">
        <v>197</v>
      </c>
      <c r="J7" s="40">
        <v>153</v>
      </c>
      <c r="K7" s="41">
        <v>1</v>
      </c>
      <c r="L7" s="53">
        <f t="shared" ref="L7:L65" si="0">I7-J7-K7</f>
        <v>43</v>
      </c>
      <c r="M7" s="57">
        <v>153</v>
      </c>
      <c r="N7" s="41">
        <v>113</v>
      </c>
      <c r="O7" s="41">
        <v>1</v>
      </c>
      <c r="P7" s="53">
        <f t="shared" ref="P7:P64" si="1">M7-N7-O7</f>
        <v>39</v>
      </c>
    </row>
    <row r="8" spans="1:16" x14ac:dyDescent="0.25">
      <c r="A8" s="54"/>
      <c r="B8" s="40">
        <v>3</v>
      </c>
      <c r="C8" s="55">
        <v>426</v>
      </c>
      <c r="D8" s="55">
        <v>215.12520000000001</v>
      </c>
      <c r="E8" s="40">
        <v>188.5428</v>
      </c>
      <c r="F8" s="40">
        <v>16.39</v>
      </c>
      <c r="G8" s="40">
        <v>9.8114000000000008</v>
      </c>
      <c r="H8" s="56">
        <v>0</v>
      </c>
      <c r="I8" s="40">
        <v>170</v>
      </c>
      <c r="J8" s="40">
        <v>141</v>
      </c>
      <c r="K8" s="41">
        <v>1</v>
      </c>
      <c r="L8" s="53">
        <f t="shared" si="0"/>
        <v>28</v>
      </c>
      <c r="M8" s="57">
        <v>116</v>
      </c>
      <c r="N8" s="41">
        <v>97</v>
      </c>
      <c r="O8" s="41">
        <v>0</v>
      </c>
      <c r="P8" s="53">
        <f t="shared" si="1"/>
        <v>19</v>
      </c>
    </row>
    <row r="9" spans="1:16" x14ac:dyDescent="0.25">
      <c r="A9" s="54"/>
      <c r="B9" s="40">
        <v>4</v>
      </c>
      <c r="C9" s="55">
        <v>698</v>
      </c>
      <c r="D9" s="55">
        <v>330.93169999999998</v>
      </c>
      <c r="E9" s="40">
        <v>252.6943</v>
      </c>
      <c r="F9" s="40">
        <v>57.365000000000002</v>
      </c>
      <c r="G9" s="40">
        <v>18.3962</v>
      </c>
      <c r="H9" s="56">
        <v>0</v>
      </c>
      <c r="I9" s="40">
        <v>232</v>
      </c>
      <c r="J9" s="40">
        <v>150</v>
      </c>
      <c r="K9" s="41">
        <v>2</v>
      </c>
      <c r="L9" s="53">
        <f t="shared" si="0"/>
        <v>80</v>
      </c>
      <c r="M9" s="57">
        <v>179</v>
      </c>
      <c r="N9" s="41">
        <v>117</v>
      </c>
      <c r="O9" s="41">
        <v>1</v>
      </c>
      <c r="P9" s="53">
        <f t="shared" si="1"/>
        <v>61</v>
      </c>
    </row>
    <row r="10" spans="1:16" x14ac:dyDescent="0.25">
      <c r="A10" s="52"/>
      <c r="B10" s="40">
        <v>5</v>
      </c>
      <c r="C10" s="55">
        <v>904</v>
      </c>
      <c r="D10" s="55">
        <v>263.12920000000003</v>
      </c>
      <c r="E10" s="40">
        <v>156.45760000000001</v>
      </c>
      <c r="F10" s="40">
        <v>80.206599999999995</v>
      </c>
      <c r="G10" s="40">
        <v>1.0038</v>
      </c>
      <c r="H10" s="56">
        <v>9.4277999999999995</v>
      </c>
      <c r="I10" s="40">
        <v>340</v>
      </c>
      <c r="J10" s="40">
        <v>228</v>
      </c>
      <c r="K10" s="41">
        <v>3</v>
      </c>
      <c r="L10" s="53">
        <f t="shared" si="0"/>
        <v>109</v>
      </c>
      <c r="M10" s="57">
        <v>234</v>
      </c>
      <c r="N10" s="41">
        <v>151</v>
      </c>
      <c r="O10" s="41">
        <v>3</v>
      </c>
      <c r="P10" s="53">
        <f t="shared" si="1"/>
        <v>80</v>
      </c>
    </row>
    <row r="11" spans="1:16" x14ac:dyDescent="0.25">
      <c r="A11" s="54"/>
      <c r="B11" s="40">
        <v>6</v>
      </c>
      <c r="C11" s="55">
        <v>400</v>
      </c>
      <c r="D11" s="55">
        <v>84.789199999999994</v>
      </c>
      <c r="E11" s="40">
        <v>61.223300000000002</v>
      </c>
      <c r="F11" s="40">
        <v>14.6721</v>
      </c>
      <c r="G11" s="40">
        <v>5.9409999999999998</v>
      </c>
      <c r="H11" s="56">
        <v>2.3813</v>
      </c>
      <c r="I11" s="40">
        <v>162</v>
      </c>
      <c r="J11" s="40">
        <v>132</v>
      </c>
      <c r="K11" s="41">
        <v>1</v>
      </c>
      <c r="L11" s="53">
        <f t="shared" si="0"/>
        <v>29</v>
      </c>
      <c r="M11" s="57">
        <v>110</v>
      </c>
      <c r="N11" s="41">
        <v>87</v>
      </c>
      <c r="O11" s="41">
        <v>0</v>
      </c>
      <c r="P11" s="53">
        <f t="shared" si="1"/>
        <v>23</v>
      </c>
    </row>
    <row r="12" spans="1:16" x14ac:dyDescent="0.25">
      <c r="A12" s="54"/>
      <c r="B12" s="40">
        <v>7</v>
      </c>
      <c r="C12" s="55">
        <v>435</v>
      </c>
      <c r="D12" s="55">
        <v>142.41900000000001</v>
      </c>
      <c r="E12" s="40">
        <v>60.137900000000002</v>
      </c>
      <c r="F12" s="40">
        <v>55.2883</v>
      </c>
      <c r="G12" s="40">
        <v>14.1891</v>
      </c>
      <c r="H12" s="56">
        <v>4.6218000000000004</v>
      </c>
      <c r="I12" s="40">
        <v>172</v>
      </c>
      <c r="J12" s="40">
        <v>124</v>
      </c>
      <c r="K12" s="41">
        <v>1</v>
      </c>
      <c r="L12" s="53">
        <f t="shared" si="0"/>
        <v>47</v>
      </c>
      <c r="M12" s="57">
        <v>127</v>
      </c>
      <c r="N12" s="41">
        <v>87</v>
      </c>
      <c r="O12" s="41">
        <v>1</v>
      </c>
      <c r="P12" s="53">
        <f t="shared" si="1"/>
        <v>39</v>
      </c>
    </row>
    <row r="13" spans="1:16" x14ac:dyDescent="0.25">
      <c r="A13" s="54"/>
      <c r="B13" s="40">
        <v>8</v>
      </c>
      <c r="C13" s="55">
        <v>543</v>
      </c>
      <c r="D13" s="55">
        <v>196.91749999999999</v>
      </c>
      <c r="E13" s="40">
        <v>80.6875</v>
      </c>
      <c r="F13" s="40">
        <v>49.046100000000003</v>
      </c>
      <c r="G13" s="40">
        <v>24.0124</v>
      </c>
      <c r="H13" s="56">
        <v>3.3012999999999999</v>
      </c>
      <c r="I13" s="40">
        <v>208</v>
      </c>
      <c r="J13" s="40">
        <v>163</v>
      </c>
      <c r="K13" s="41">
        <v>3</v>
      </c>
      <c r="L13" s="53">
        <f t="shared" si="0"/>
        <v>42</v>
      </c>
      <c r="M13" s="57">
        <v>150</v>
      </c>
      <c r="N13" s="41">
        <v>113</v>
      </c>
      <c r="O13" s="41">
        <v>2</v>
      </c>
      <c r="P13" s="53">
        <f t="shared" si="1"/>
        <v>35</v>
      </c>
    </row>
    <row r="14" spans="1:16" x14ac:dyDescent="0.25">
      <c r="A14" s="52"/>
      <c r="B14" s="40">
        <v>9</v>
      </c>
      <c r="C14" s="55">
        <v>415</v>
      </c>
      <c r="D14" s="55">
        <v>200.22059999999999</v>
      </c>
      <c r="E14" s="40">
        <v>166.63740000000001</v>
      </c>
      <c r="F14" s="40">
        <v>19.902100000000001</v>
      </c>
      <c r="G14" s="40">
        <v>13.490600000000001</v>
      </c>
      <c r="H14" s="56">
        <v>0</v>
      </c>
      <c r="I14" s="40">
        <v>154</v>
      </c>
      <c r="J14" s="40">
        <v>115</v>
      </c>
      <c r="K14" s="41">
        <v>0</v>
      </c>
      <c r="L14" s="53">
        <f t="shared" si="0"/>
        <v>39</v>
      </c>
      <c r="M14" s="57">
        <v>110</v>
      </c>
      <c r="N14" s="41">
        <v>72</v>
      </c>
      <c r="O14" s="41">
        <v>0</v>
      </c>
      <c r="P14" s="53">
        <f t="shared" si="1"/>
        <v>38</v>
      </c>
    </row>
    <row r="15" spans="1:16" x14ac:dyDescent="0.25">
      <c r="A15" s="54"/>
      <c r="B15" s="40">
        <v>10</v>
      </c>
      <c r="C15" s="55">
        <v>631</v>
      </c>
      <c r="D15" s="55">
        <v>163.7783</v>
      </c>
      <c r="E15" s="40">
        <v>107.82899999999999</v>
      </c>
      <c r="F15" s="40">
        <v>54.213700000000003</v>
      </c>
      <c r="G15" s="40">
        <v>0.87839999999999996</v>
      </c>
      <c r="H15" s="56">
        <v>0.85709999999999997</v>
      </c>
      <c r="I15" s="40">
        <v>203</v>
      </c>
      <c r="J15" s="40">
        <v>143</v>
      </c>
      <c r="K15" s="41">
        <v>2</v>
      </c>
      <c r="L15" s="53">
        <f t="shared" si="0"/>
        <v>58</v>
      </c>
      <c r="M15" s="57">
        <v>148</v>
      </c>
      <c r="N15" s="41">
        <v>101</v>
      </c>
      <c r="O15" s="41">
        <v>2</v>
      </c>
      <c r="P15" s="53">
        <f t="shared" si="1"/>
        <v>45</v>
      </c>
    </row>
    <row r="16" spans="1:16" x14ac:dyDescent="0.25">
      <c r="A16" s="54"/>
      <c r="B16" s="40">
        <v>11</v>
      </c>
      <c r="C16" s="55">
        <v>434</v>
      </c>
      <c r="D16" s="55">
        <v>108.6688</v>
      </c>
      <c r="E16" s="40">
        <v>64.177000000000007</v>
      </c>
      <c r="F16" s="40">
        <v>30.322399999999998</v>
      </c>
      <c r="G16" s="40">
        <v>13.0703</v>
      </c>
      <c r="H16" s="56">
        <v>1.0991</v>
      </c>
      <c r="I16" s="40">
        <v>210</v>
      </c>
      <c r="J16" s="40">
        <v>186</v>
      </c>
      <c r="K16" s="41">
        <v>2</v>
      </c>
      <c r="L16" s="53">
        <f t="shared" si="0"/>
        <v>22</v>
      </c>
      <c r="M16" s="57">
        <v>130</v>
      </c>
      <c r="N16" s="41">
        <v>118</v>
      </c>
      <c r="O16" s="41">
        <v>2</v>
      </c>
      <c r="P16" s="53">
        <f t="shared" si="1"/>
        <v>10</v>
      </c>
    </row>
    <row r="17" spans="1:16" x14ac:dyDescent="0.25">
      <c r="A17" s="54"/>
      <c r="B17" s="40">
        <v>12</v>
      </c>
      <c r="C17" s="55">
        <v>788</v>
      </c>
      <c r="D17" s="55">
        <v>230.83430000000001</v>
      </c>
      <c r="E17" s="40">
        <v>129.03970000000001</v>
      </c>
      <c r="F17" s="40">
        <v>74.015000000000001</v>
      </c>
      <c r="G17" s="40">
        <v>9.8231999999999999</v>
      </c>
      <c r="H17" s="56">
        <v>13.865399999999999</v>
      </c>
      <c r="I17" s="40">
        <v>324</v>
      </c>
      <c r="J17" s="40">
        <v>250</v>
      </c>
      <c r="K17" s="41">
        <v>2</v>
      </c>
      <c r="L17" s="53">
        <f t="shared" si="0"/>
        <v>72</v>
      </c>
      <c r="M17" s="57">
        <v>234</v>
      </c>
      <c r="N17" s="41">
        <v>165</v>
      </c>
      <c r="O17" s="41">
        <v>2</v>
      </c>
      <c r="P17" s="53">
        <f t="shared" si="1"/>
        <v>67</v>
      </c>
    </row>
    <row r="18" spans="1:16" x14ac:dyDescent="0.25">
      <c r="A18" s="52"/>
      <c r="B18" s="40">
        <v>13</v>
      </c>
      <c r="C18" s="55">
        <v>709</v>
      </c>
      <c r="D18" s="55">
        <v>377.18</v>
      </c>
      <c r="E18" s="40">
        <v>323.1046</v>
      </c>
      <c r="F18" s="40">
        <v>49.169899999999998</v>
      </c>
      <c r="G18" s="40">
        <v>4.9055999999999997</v>
      </c>
      <c r="H18" s="56">
        <v>0</v>
      </c>
      <c r="I18" s="40">
        <v>308</v>
      </c>
      <c r="J18" s="40">
        <v>221</v>
      </c>
      <c r="K18" s="41">
        <v>1</v>
      </c>
      <c r="L18" s="53">
        <f t="shared" si="0"/>
        <v>86</v>
      </c>
      <c r="M18" s="57">
        <v>217</v>
      </c>
      <c r="N18" s="41">
        <v>145</v>
      </c>
      <c r="O18" s="41">
        <v>1</v>
      </c>
      <c r="P18" s="53">
        <f t="shared" si="1"/>
        <v>71</v>
      </c>
    </row>
    <row r="19" spans="1:16" x14ac:dyDescent="0.25">
      <c r="A19" s="54"/>
      <c r="B19" s="40">
        <v>14</v>
      </c>
      <c r="C19" s="55">
        <v>798</v>
      </c>
      <c r="D19" s="55">
        <v>225.8785</v>
      </c>
      <c r="E19" s="40">
        <v>138.83860000000001</v>
      </c>
      <c r="F19" s="40">
        <v>63.125599999999999</v>
      </c>
      <c r="G19" s="40">
        <v>0.37640000000000001</v>
      </c>
      <c r="H19" s="56">
        <v>11.570600000000001</v>
      </c>
      <c r="I19" s="40">
        <v>277</v>
      </c>
      <c r="J19" s="40">
        <v>197</v>
      </c>
      <c r="K19" s="41">
        <v>5</v>
      </c>
      <c r="L19" s="53">
        <f t="shared" si="0"/>
        <v>75</v>
      </c>
      <c r="M19" s="57">
        <v>210</v>
      </c>
      <c r="N19" s="41">
        <v>143</v>
      </c>
      <c r="O19" s="41">
        <v>3</v>
      </c>
      <c r="P19" s="53">
        <f t="shared" si="1"/>
        <v>64</v>
      </c>
    </row>
    <row r="20" spans="1:16" x14ac:dyDescent="0.25">
      <c r="A20" s="54"/>
      <c r="B20" s="40">
        <v>15</v>
      </c>
      <c r="C20" s="55">
        <v>380</v>
      </c>
      <c r="D20" s="55">
        <v>84.868799999999993</v>
      </c>
      <c r="E20" s="40">
        <v>55.315800000000003</v>
      </c>
      <c r="F20" s="40">
        <v>20.541</v>
      </c>
      <c r="G20" s="40">
        <v>7.1292</v>
      </c>
      <c r="H20" s="56">
        <v>0.54949999999999999</v>
      </c>
      <c r="I20" s="40">
        <v>159</v>
      </c>
      <c r="J20" s="40">
        <v>122</v>
      </c>
      <c r="K20" s="41">
        <v>0</v>
      </c>
      <c r="L20" s="53">
        <f t="shared" si="0"/>
        <v>37</v>
      </c>
      <c r="M20" s="57">
        <v>121</v>
      </c>
      <c r="N20" s="41">
        <v>96</v>
      </c>
      <c r="O20" s="41">
        <v>0</v>
      </c>
      <c r="P20" s="53">
        <f t="shared" si="1"/>
        <v>25</v>
      </c>
    </row>
    <row r="21" spans="1:16" x14ac:dyDescent="0.25">
      <c r="A21" s="54"/>
      <c r="B21" s="40">
        <v>16</v>
      </c>
      <c r="C21" s="55">
        <v>559</v>
      </c>
      <c r="D21" s="55">
        <v>174.9365</v>
      </c>
      <c r="E21" s="40">
        <v>87.940399999999997</v>
      </c>
      <c r="F21" s="40">
        <v>75.798500000000004</v>
      </c>
      <c r="G21" s="40">
        <v>3.2744</v>
      </c>
      <c r="H21" s="56">
        <v>7.9230999999999998</v>
      </c>
      <c r="I21" s="40">
        <v>210</v>
      </c>
      <c r="J21" s="40">
        <v>124</v>
      </c>
      <c r="K21" s="41">
        <v>0</v>
      </c>
      <c r="L21" s="53">
        <f t="shared" si="0"/>
        <v>86</v>
      </c>
      <c r="M21" s="57">
        <v>168</v>
      </c>
      <c r="N21" s="41">
        <v>95</v>
      </c>
      <c r="O21" s="41">
        <v>0</v>
      </c>
      <c r="P21" s="53">
        <f t="shared" si="1"/>
        <v>73</v>
      </c>
    </row>
    <row r="22" spans="1:16" x14ac:dyDescent="0.25">
      <c r="A22" s="52"/>
      <c r="B22" s="40">
        <v>17</v>
      </c>
      <c r="C22" s="55">
        <v>680</v>
      </c>
      <c r="D22" s="55">
        <v>353.666</v>
      </c>
      <c r="E22" s="40">
        <v>279.29390000000001</v>
      </c>
      <c r="F22" s="40">
        <v>55.023499999999999</v>
      </c>
      <c r="G22" s="40">
        <v>18.3962</v>
      </c>
      <c r="H22" s="56">
        <v>0</v>
      </c>
      <c r="I22" s="40">
        <v>263</v>
      </c>
      <c r="J22" s="40">
        <v>171</v>
      </c>
      <c r="K22" s="41">
        <v>1</v>
      </c>
      <c r="L22" s="53">
        <f t="shared" si="0"/>
        <v>91</v>
      </c>
      <c r="M22" s="57">
        <v>192</v>
      </c>
      <c r="N22" s="41">
        <v>118</v>
      </c>
      <c r="O22" s="41">
        <v>1</v>
      </c>
      <c r="P22" s="53">
        <f t="shared" si="1"/>
        <v>73</v>
      </c>
    </row>
    <row r="23" spans="1:16" x14ac:dyDescent="0.25">
      <c r="A23" s="54"/>
      <c r="B23" s="40">
        <v>18</v>
      </c>
      <c r="C23" s="55">
        <v>766</v>
      </c>
      <c r="D23" s="55">
        <v>202.9897</v>
      </c>
      <c r="E23" s="40">
        <v>145.53389999999999</v>
      </c>
      <c r="F23" s="40">
        <v>42.331400000000002</v>
      </c>
      <c r="G23" s="40">
        <v>0.12540000000000001</v>
      </c>
      <c r="H23" s="56">
        <v>14.998900000000001</v>
      </c>
      <c r="I23" s="40">
        <v>253</v>
      </c>
      <c r="J23" s="40">
        <v>179</v>
      </c>
      <c r="K23" s="41">
        <v>4</v>
      </c>
      <c r="L23" s="53">
        <f t="shared" si="0"/>
        <v>70</v>
      </c>
      <c r="M23" s="57">
        <v>165</v>
      </c>
      <c r="N23" s="41">
        <v>112</v>
      </c>
      <c r="O23" s="41">
        <v>2</v>
      </c>
      <c r="P23" s="53">
        <f t="shared" si="1"/>
        <v>51</v>
      </c>
    </row>
    <row r="24" spans="1:16" x14ac:dyDescent="0.25">
      <c r="A24" s="54"/>
      <c r="B24" s="40">
        <v>19</v>
      </c>
      <c r="C24" s="55">
        <v>860</v>
      </c>
      <c r="D24" s="55">
        <v>224.1788</v>
      </c>
      <c r="E24" s="40">
        <v>134.96260000000001</v>
      </c>
      <c r="F24" s="40">
        <v>63.868200000000002</v>
      </c>
      <c r="G24" s="40">
        <v>0.50190000000000001</v>
      </c>
      <c r="H24" s="56">
        <v>19.712700000000002</v>
      </c>
      <c r="I24" s="40">
        <v>320</v>
      </c>
      <c r="J24" s="40">
        <v>231</v>
      </c>
      <c r="K24" s="41">
        <v>5</v>
      </c>
      <c r="L24" s="53">
        <f t="shared" si="0"/>
        <v>84</v>
      </c>
      <c r="M24" s="57">
        <v>251</v>
      </c>
      <c r="N24" s="41">
        <v>171</v>
      </c>
      <c r="O24" s="41">
        <v>5</v>
      </c>
      <c r="P24" s="53">
        <f t="shared" si="1"/>
        <v>75</v>
      </c>
    </row>
    <row r="25" spans="1:16" x14ac:dyDescent="0.25">
      <c r="A25" s="54"/>
      <c r="B25" s="40">
        <v>20</v>
      </c>
      <c r="C25" s="55">
        <v>877</v>
      </c>
      <c r="D25" s="55">
        <v>467.34309999999999</v>
      </c>
      <c r="E25" s="40">
        <v>411.5539</v>
      </c>
      <c r="F25" s="40">
        <v>42.1053</v>
      </c>
      <c r="G25" s="40">
        <v>13.684200000000001</v>
      </c>
      <c r="H25" s="56">
        <v>0</v>
      </c>
      <c r="I25" s="40">
        <v>323</v>
      </c>
      <c r="J25" s="40">
        <v>238</v>
      </c>
      <c r="K25" s="41">
        <v>3</v>
      </c>
      <c r="L25" s="53">
        <f t="shared" si="0"/>
        <v>82</v>
      </c>
      <c r="M25" s="57">
        <v>218</v>
      </c>
      <c r="N25" s="41">
        <v>159</v>
      </c>
      <c r="O25" s="41">
        <v>3</v>
      </c>
      <c r="P25" s="53">
        <f t="shared" si="1"/>
        <v>56</v>
      </c>
    </row>
    <row r="26" spans="1:16" x14ac:dyDescent="0.25">
      <c r="A26" s="52"/>
      <c r="B26" s="40">
        <v>21</v>
      </c>
      <c r="C26" s="55">
        <v>991</v>
      </c>
      <c r="D26" s="55">
        <v>579.39059999999995</v>
      </c>
      <c r="E26" s="40">
        <v>496.93470000000002</v>
      </c>
      <c r="F26" s="40">
        <v>56.1404</v>
      </c>
      <c r="G26" s="40">
        <v>26.315799999999999</v>
      </c>
      <c r="H26" s="56">
        <v>0</v>
      </c>
      <c r="I26" s="40">
        <v>367</v>
      </c>
      <c r="J26" s="40">
        <v>252</v>
      </c>
      <c r="K26" s="41">
        <v>1</v>
      </c>
      <c r="L26" s="53">
        <f t="shared" si="0"/>
        <v>114</v>
      </c>
      <c r="M26" s="57">
        <v>244</v>
      </c>
      <c r="N26" s="41">
        <v>156</v>
      </c>
      <c r="O26" s="41">
        <v>0</v>
      </c>
      <c r="P26" s="53">
        <f t="shared" si="1"/>
        <v>88</v>
      </c>
    </row>
    <row r="27" spans="1:16" x14ac:dyDescent="0.25">
      <c r="A27" s="54"/>
      <c r="B27" s="40">
        <v>22</v>
      </c>
      <c r="C27" s="55">
        <v>944</v>
      </c>
      <c r="D27" s="55">
        <v>306.01960000000003</v>
      </c>
      <c r="E27" s="40">
        <v>242.53110000000001</v>
      </c>
      <c r="F27" s="40">
        <v>60.06</v>
      </c>
      <c r="G27" s="40">
        <v>3.4285999999999999</v>
      </c>
      <c r="H27" s="56">
        <v>0</v>
      </c>
      <c r="I27" s="40">
        <v>347</v>
      </c>
      <c r="J27" s="40">
        <v>261</v>
      </c>
      <c r="K27" s="41">
        <v>1</v>
      </c>
      <c r="L27" s="53">
        <f t="shared" si="0"/>
        <v>85</v>
      </c>
      <c r="M27" s="57">
        <v>259</v>
      </c>
      <c r="N27" s="41">
        <v>190</v>
      </c>
      <c r="O27" s="41">
        <v>1</v>
      </c>
      <c r="P27" s="53">
        <f t="shared" si="1"/>
        <v>68</v>
      </c>
    </row>
    <row r="28" spans="1:16" x14ac:dyDescent="0.25">
      <c r="A28" s="54"/>
      <c r="B28" s="40">
        <v>23</v>
      </c>
      <c r="C28" s="55">
        <v>1117</v>
      </c>
      <c r="D28" s="55">
        <v>388.98009999999999</v>
      </c>
      <c r="E28" s="40">
        <v>267.46879999999999</v>
      </c>
      <c r="F28" s="40">
        <v>104.94</v>
      </c>
      <c r="G28" s="40">
        <v>16.571400000000001</v>
      </c>
      <c r="H28" s="56">
        <v>0</v>
      </c>
      <c r="I28" s="40">
        <v>467</v>
      </c>
      <c r="J28" s="40">
        <v>340</v>
      </c>
      <c r="K28" s="41">
        <v>2</v>
      </c>
      <c r="L28" s="53">
        <f t="shared" si="0"/>
        <v>125</v>
      </c>
      <c r="M28" s="57">
        <v>308</v>
      </c>
      <c r="N28" s="41">
        <v>205</v>
      </c>
      <c r="O28" s="41">
        <v>1</v>
      </c>
      <c r="P28" s="53">
        <f t="shared" si="1"/>
        <v>102</v>
      </c>
    </row>
    <row r="29" spans="1:16" x14ac:dyDescent="0.25">
      <c r="A29" s="54"/>
      <c r="B29" s="40">
        <v>24</v>
      </c>
      <c r="C29" s="55">
        <v>654</v>
      </c>
      <c r="D29" s="55">
        <v>202.29300000000001</v>
      </c>
      <c r="E29" s="40">
        <v>129.5788</v>
      </c>
      <c r="F29" s="40">
        <v>44.646000000000001</v>
      </c>
      <c r="G29" s="40">
        <v>0.82789999999999997</v>
      </c>
      <c r="H29" s="56">
        <v>21.024899999999999</v>
      </c>
      <c r="I29" s="40">
        <v>267</v>
      </c>
      <c r="J29" s="40">
        <v>227</v>
      </c>
      <c r="K29" s="41">
        <v>4</v>
      </c>
      <c r="L29" s="53">
        <f t="shared" si="0"/>
        <v>36</v>
      </c>
      <c r="M29" s="57">
        <v>207</v>
      </c>
      <c r="N29" s="41">
        <v>179</v>
      </c>
      <c r="O29" s="41">
        <v>3</v>
      </c>
      <c r="P29" s="53">
        <f t="shared" si="1"/>
        <v>25</v>
      </c>
    </row>
    <row r="30" spans="1:16" x14ac:dyDescent="0.25">
      <c r="A30" s="52"/>
      <c r="B30" s="40">
        <v>25</v>
      </c>
      <c r="C30" s="55">
        <v>451</v>
      </c>
      <c r="D30" s="55">
        <v>165.5386</v>
      </c>
      <c r="E30" s="40">
        <v>82.979600000000005</v>
      </c>
      <c r="F30" s="40">
        <v>40.434100000000001</v>
      </c>
      <c r="G30" s="40">
        <v>0.1656</v>
      </c>
      <c r="H30" s="56">
        <v>33.289299999999997</v>
      </c>
      <c r="I30" s="40">
        <v>122</v>
      </c>
      <c r="J30" s="40">
        <v>88</v>
      </c>
      <c r="K30" s="41">
        <v>5</v>
      </c>
      <c r="L30" s="53">
        <f t="shared" si="0"/>
        <v>29</v>
      </c>
      <c r="M30" s="57">
        <v>97</v>
      </c>
      <c r="N30" s="41">
        <v>67</v>
      </c>
      <c r="O30" s="41">
        <v>4</v>
      </c>
      <c r="P30" s="53">
        <f t="shared" si="1"/>
        <v>26</v>
      </c>
    </row>
    <row r="31" spans="1:16" x14ac:dyDescent="0.25">
      <c r="A31" s="52"/>
      <c r="B31" s="40">
        <v>26</v>
      </c>
      <c r="C31" s="55">
        <v>1386</v>
      </c>
      <c r="D31" s="55">
        <v>640.71540000000005</v>
      </c>
      <c r="E31" s="40">
        <v>352.18740000000003</v>
      </c>
      <c r="F31" s="40">
        <v>142.208</v>
      </c>
      <c r="G31" s="40">
        <v>0.80820000000000003</v>
      </c>
      <c r="H31" s="56">
        <v>130.25149999999999</v>
      </c>
      <c r="I31" s="40">
        <v>635</v>
      </c>
      <c r="J31" s="40">
        <v>424</v>
      </c>
      <c r="K31" s="41">
        <v>17</v>
      </c>
      <c r="L31" s="53">
        <f t="shared" si="0"/>
        <v>194</v>
      </c>
      <c r="M31" s="57">
        <v>503</v>
      </c>
      <c r="N31" s="41">
        <v>323</v>
      </c>
      <c r="O31" s="41">
        <v>15</v>
      </c>
      <c r="P31" s="53">
        <f t="shared" si="1"/>
        <v>165</v>
      </c>
    </row>
    <row r="32" spans="1:16" x14ac:dyDescent="0.25">
      <c r="A32" s="52"/>
      <c r="B32" s="40">
        <v>27</v>
      </c>
      <c r="C32" s="55">
        <v>271</v>
      </c>
      <c r="D32" s="55">
        <v>58.350200000000001</v>
      </c>
      <c r="E32" s="40">
        <v>42.832900000000002</v>
      </c>
      <c r="F32" s="40">
        <v>15.517300000000001</v>
      </c>
      <c r="G32" s="40">
        <v>0</v>
      </c>
      <c r="H32" s="56">
        <v>0</v>
      </c>
      <c r="I32" s="40">
        <v>87</v>
      </c>
      <c r="J32" s="40">
        <v>70</v>
      </c>
      <c r="K32" s="41">
        <v>0</v>
      </c>
      <c r="L32" s="53">
        <f t="shared" si="0"/>
        <v>17</v>
      </c>
      <c r="M32" s="57">
        <v>67</v>
      </c>
      <c r="N32" s="41">
        <v>55</v>
      </c>
      <c r="O32" s="41">
        <v>0</v>
      </c>
      <c r="P32" s="53">
        <f t="shared" si="1"/>
        <v>12</v>
      </c>
    </row>
    <row r="33" spans="1:16" x14ac:dyDescent="0.25">
      <c r="A33" s="52"/>
      <c r="B33" s="40">
        <v>28</v>
      </c>
      <c r="C33" s="55">
        <v>448</v>
      </c>
      <c r="D33" s="55">
        <v>223.47499999999999</v>
      </c>
      <c r="E33" s="40">
        <v>55.437899999999999</v>
      </c>
      <c r="F33" s="40">
        <v>163.2294</v>
      </c>
      <c r="G33" s="40">
        <v>0</v>
      </c>
      <c r="H33" s="56">
        <v>2.3077000000000001</v>
      </c>
      <c r="I33" s="40">
        <v>165</v>
      </c>
      <c r="J33" s="40">
        <v>117</v>
      </c>
      <c r="K33" s="41">
        <v>2</v>
      </c>
      <c r="L33" s="53">
        <f t="shared" si="0"/>
        <v>46</v>
      </c>
      <c r="M33" s="57">
        <v>118</v>
      </c>
      <c r="N33" s="41">
        <v>82</v>
      </c>
      <c r="O33" s="41">
        <v>2</v>
      </c>
      <c r="P33" s="53">
        <f t="shared" si="1"/>
        <v>34</v>
      </c>
    </row>
    <row r="34" spans="1:16" x14ac:dyDescent="0.25">
      <c r="A34" s="52"/>
      <c r="B34" s="40">
        <v>29</v>
      </c>
      <c r="C34" s="55">
        <v>356</v>
      </c>
      <c r="D34" s="55">
        <v>83.2012</v>
      </c>
      <c r="E34" s="40">
        <v>49.063200000000002</v>
      </c>
      <c r="F34" s="40">
        <v>34.137999999999998</v>
      </c>
      <c r="G34" s="40">
        <v>0</v>
      </c>
      <c r="H34" s="56">
        <v>0</v>
      </c>
      <c r="I34" s="40">
        <v>135</v>
      </c>
      <c r="J34" s="40">
        <v>106</v>
      </c>
      <c r="K34" s="41">
        <v>1</v>
      </c>
      <c r="L34" s="53">
        <f t="shared" si="0"/>
        <v>28</v>
      </c>
      <c r="M34" s="57">
        <v>97</v>
      </c>
      <c r="N34" s="41">
        <v>76</v>
      </c>
      <c r="O34" s="41">
        <v>1</v>
      </c>
      <c r="P34" s="53">
        <f t="shared" si="1"/>
        <v>20</v>
      </c>
    </row>
    <row r="35" spans="1:16" x14ac:dyDescent="0.25">
      <c r="A35" s="52"/>
      <c r="B35" s="40">
        <v>30</v>
      </c>
      <c r="C35" s="55">
        <v>1003</v>
      </c>
      <c r="D35" s="55">
        <v>381.74040000000002</v>
      </c>
      <c r="E35" s="40">
        <v>161.92359999999999</v>
      </c>
      <c r="F35" s="40">
        <v>168.71530000000001</v>
      </c>
      <c r="G35" s="40">
        <v>0</v>
      </c>
      <c r="H35" s="56">
        <v>38.601399999999998</v>
      </c>
      <c r="I35" s="40">
        <v>336</v>
      </c>
      <c r="J35" s="40">
        <v>241</v>
      </c>
      <c r="K35" s="41">
        <v>7</v>
      </c>
      <c r="L35" s="53">
        <f t="shared" si="0"/>
        <v>88</v>
      </c>
      <c r="M35" s="57">
        <v>203</v>
      </c>
      <c r="N35" s="41">
        <v>140</v>
      </c>
      <c r="O35" s="41">
        <v>5</v>
      </c>
      <c r="P35" s="53">
        <f t="shared" si="1"/>
        <v>58</v>
      </c>
    </row>
    <row r="36" spans="1:16" x14ac:dyDescent="0.25">
      <c r="A36" s="52"/>
      <c r="B36" s="40">
        <v>31</v>
      </c>
      <c r="C36" s="55">
        <v>628</v>
      </c>
      <c r="D36" s="55">
        <v>223.23349999999999</v>
      </c>
      <c r="E36" s="40">
        <v>145.74260000000001</v>
      </c>
      <c r="F36" s="40">
        <v>58.4</v>
      </c>
      <c r="G36" s="40">
        <v>0</v>
      </c>
      <c r="H36" s="56">
        <v>9.0909999999999993</v>
      </c>
      <c r="I36" s="40">
        <v>256</v>
      </c>
      <c r="J36" s="40">
        <v>188</v>
      </c>
      <c r="K36" s="41">
        <v>1</v>
      </c>
      <c r="L36" s="53">
        <f t="shared" si="0"/>
        <v>67</v>
      </c>
      <c r="M36" s="57">
        <v>182</v>
      </c>
      <c r="N36" s="41">
        <v>133</v>
      </c>
      <c r="O36" s="41">
        <v>1</v>
      </c>
      <c r="P36" s="53">
        <f t="shared" si="1"/>
        <v>48</v>
      </c>
    </row>
    <row r="37" spans="1:16" x14ac:dyDescent="0.25">
      <c r="A37" s="52"/>
      <c r="B37" s="40">
        <v>32</v>
      </c>
      <c r="C37" s="55">
        <v>973</v>
      </c>
      <c r="D37" s="55">
        <v>337.23079999999999</v>
      </c>
      <c r="E37" s="40">
        <v>170.04669999999999</v>
      </c>
      <c r="F37" s="40">
        <v>138.1499</v>
      </c>
      <c r="G37" s="40">
        <v>0.82789999999999997</v>
      </c>
      <c r="H37" s="56">
        <v>21.9009</v>
      </c>
      <c r="I37" s="40">
        <v>363</v>
      </c>
      <c r="J37" s="40">
        <v>202</v>
      </c>
      <c r="K37" s="41">
        <v>4</v>
      </c>
      <c r="L37" s="53">
        <f t="shared" si="0"/>
        <v>157</v>
      </c>
      <c r="M37" s="57">
        <v>287</v>
      </c>
      <c r="N37" s="41">
        <v>149</v>
      </c>
      <c r="O37" s="41">
        <v>3</v>
      </c>
      <c r="P37" s="53">
        <f t="shared" si="1"/>
        <v>135</v>
      </c>
    </row>
    <row r="38" spans="1:16" x14ac:dyDescent="0.25">
      <c r="A38" s="52"/>
      <c r="B38" s="40">
        <v>33</v>
      </c>
      <c r="C38" s="55">
        <v>685</v>
      </c>
      <c r="D38" s="55">
        <v>217.65430000000001</v>
      </c>
      <c r="E38" s="40">
        <v>129.42349999999999</v>
      </c>
      <c r="F38" s="40">
        <v>68.231899999999996</v>
      </c>
      <c r="G38" s="40">
        <v>19.998799999999999</v>
      </c>
      <c r="H38" s="56">
        <v>0</v>
      </c>
      <c r="I38" s="40">
        <v>226</v>
      </c>
      <c r="J38" s="40">
        <v>156</v>
      </c>
      <c r="K38" s="41">
        <v>7</v>
      </c>
      <c r="L38" s="53">
        <f t="shared" si="0"/>
        <v>63</v>
      </c>
      <c r="M38" s="57">
        <v>154</v>
      </c>
      <c r="N38" s="41">
        <v>100</v>
      </c>
      <c r="O38" s="41">
        <v>5</v>
      </c>
      <c r="P38" s="53">
        <f t="shared" si="1"/>
        <v>49</v>
      </c>
    </row>
    <row r="39" spans="1:16" x14ac:dyDescent="0.25">
      <c r="A39" s="52"/>
      <c r="B39" s="40">
        <v>34</v>
      </c>
      <c r="C39" s="55">
        <v>1073</v>
      </c>
      <c r="D39" s="55">
        <v>379.57619999999997</v>
      </c>
      <c r="E39" s="40">
        <v>266.02050000000003</v>
      </c>
      <c r="F39" s="40">
        <v>78.872399999999999</v>
      </c>
      <c r="G39" s="40">
        <v>0.36680000000000001</v>
      </c>
      <c r="H39" s="56">
        <v>28.378799999999998</v>
      </c>
      <c r="I39" s="40">
        <v>392</v>
      </c>
      <c r="J39" s="40">
        <v>310</v>
      </c>
      <c r="K39" s="41">
        <v>9</v>
      </c>
      <c r="L39" s="53">
        <f t="shared" si="0"/>
        <v>73</v>
      </c>
      <c r="M39" s="57">
        <v>277</v>
      </c>
      <c r="N39" s="41">
        <v>211</v>
      </c>
      <c r="O39" s="41">
        <v>9</v>
      </c>
      <c r="P39" s="53">
        <f t="shared" si="1"/>
        <v>57</v>
      </c>
    </row>
    <row r="40" spans="1:16" x14ac:dyDescent="0.25">
      <c r="A40" s="52"/>
      <c r="B40" s="40">
        <v>35</v>
      </c>
      <c r="C40" s="55">
        <v>1161</v>
      </c>
      <c r="D40" s="55">
        <v>332.26580000000001</v>
      </c>
      <c r="E40" s="40">
        <v>229.036</v>
      </c>
      <c r="F40" s="40">
        <v>68.231999999999999</v>
      </c>
      <c r="G40" s="40">
        <v>34.997900000000001</v>
      </c>
      <c r="H40" s="56">
        <v>0</v>
      </c>
      <c r="I40" s="40">
        <v>435</v>
      </c>
      <c r="J40" s="40">
        <v>347</v>
      </c>
      <c r="K40" s="41">
        <v>1</v>
      </c>
      <c r="L40" s="53">
        <f t="shared" si="0"/>
        <v>87</v>
      </c>
      <c r="M40" s="57">
        <v>290</v>
      </c>
      <c r="N40" s="41">
        <v>228</v>
      </c>
      <c r="O40" s="41">
        <v>0</v>
      </c>
      <c r="P40" s="53">
        <f t="shared" si="1"/>
        <v>62</v>
      </c>
    </row>
    <row r="41" spans="1:16" x14ac:dyDescent="0.25">
      <c r="A41" s="52"/>
      <c r="B41" s="40">
        <v>36</v>
      </c>
      <c r="C41" s="55">
        <v>1140</v>
      </c>
      <c r="D41" s="55">
        <v>397.78210000000001</v>
      </c>
      <c r="E41" s="40">
        <v>289.78059999999999</v>
      </c>
      <c r="F41" s="40">
        <v>58.197200000000002</v>
      </c>
      <c r="G41" s="40">
        <v>1.4674</v>
      </c>
      <c r="H41" s="56">
        <v>42.568300000000001</v>
      </c>
      <c r="I41" s="40">
        <v>441</v>
      </c>
      <c r="J41" s="40">
        <v>349</v>
      </c>
      <c r="K41" s="41">
        <v>19</v>
      </c>
      <c r="L41" s="53">
        <f t="shared" si="0"/>
        <v>73</v>
      </c>
      <c r="M41" s="57">
        <v>315</v>
      </c>
      <c r="N41" s="41">
        <v>240</v>
      </c>
      <c r="O41" s="41">
        <v>16</v>
      </c>
      <c r="P41" s="53">
        <f t="shared" si="1"/>
        <v>59</v>
      </c>
    </row>
    <row r="42" spans="1:16" x14ac:dyDescent="0.25">
      <c r="A42" s="52"/>
      <c r="B42" s="40">
        <v>37</v>
      </c>
      <c r="C42" s="55">
        <v>1259</v>
      </c>
      <c r="D42" s="55">
        <v>414.99979999999999</v>
      </c>
      <c r="E42" s="40">
        <v>226.49100000000001</v>
      </c>
      <c r="F42" s="40">
        <v>108.5133</v>
      </c>
      <c r="G42" s="40">
        <v>79.995000000000005</v>
      </c>
      <c r="H42" s="56">
        <v>0</v>
      </c>
      <c r="I42" s="40">
        <v>586</v>
      </c>
      <c r="J42" s="40">
        <v>382</v>
      </c>
      <c r="K42" s="41">
        <v>14</v>
      </c>
      <c r="L42" s="53">
        <f t="shared" si="0"/>
        <v>190</v>
      </c>
      <c r="M42" s="57">
        <v>443</v>
      </c>
      <c r="N42" s="41">
        <v>272</v>
      </c>
      <c r="O42" s="41">
        <v>11</v>
      </c>
      <c r="P42" s="53">
        <f t="shared" si="1"/>
        <v>160</v>
      </c>
    </row>
    <row r="43" spans="1:16" x14ac:dyDescent="0.25">
      <c r="A43" s="52"/>
      <c r="B43" s="40">
        <v>38</v>
      </c>
      <c r="C43" s="55">
        <v>1352</v>
      </c>
      <c r="D43" s="55">
        <v>531.56949999999995</v>
      </c>
      <c r="E43" s="40">
        <v>314.50909999999999</v>
      </c>
      <c r="F43" s="40">
        <v>115.62860000000001</v>
      </c>
      <c r="G43" s="40">
        <v>1.3101</v>
      </c>
      <c r="H43" s="56">
        <v>86.811599999999999</v>
      </c>
      <c r="I43" s="40">
        <v>591</v>
      </c>
      <c r="J43" s="40">
        <v>389</v>
      </c>
      <c r="K43" s="41">
        <v>16</v>
      </c>
      <c r="L43" s="53">
        <f t="shared" si="0"/>
        <v>186</v>
      </c>
      <c r="M43" s="57">
        <v>451</v>
      </c>
      <c r="N43" s="41">
        <v>278</v>
      </c>
      <c r="O43" s="41">
        <v>15</v>
      </c>
      <c r="P43" s="53">
        <f t="shared" si="1"/>
        <v>158</v>
      </c>
    </row>
    <row r="44" spans="1:16" x14ac:dyDescent="0.25">
      <c r="A44" s="52"/>
      <c r="B44" s="40">
        <v>39</v>
      </c>
      <c r="C44" s="55">
        <v>0</v>
      </c>
      <c r="D44" s="55">
        <v>0</v>
      </c>
      <c r="E44" s="40">
        <v>0</v>
      </c>
      <c r="F44" s="40">
        <v>0</v>
      </c>
      <c r="G44" s="40">
        <v>0</v>
      </c>
      <c r="H44" s="56">
        <v>0</v>
      </c>
      <c r="I44" s="40">
        <v>0</v>
      </c>
      <c r="J44" s="40">
        <v>0</v>
      </c>
      <c r="K44" s="41">
        <v>0</v>
      </c>
      <c r="L44" s="53">
        <f t="shared" si="0"/>
        <v>0</v>
      </c>
      <c r="M44" s="57">
        <v>0</v>
      </c>
      <c r="N44" s="41">
        <v>0</v>
      </c>
      <c r="O44" s="41">
        <v>0</v>
      </c>
      <c r="P44" s="53">
        <f t="shared" si="1"/>
        <v>0</v>
      </c>
    </row>
    <row r="45" spans="1:16" x14ac:dyDescent="0.25">
      <c r="A45" s="52"/>
      <c r="B45" s="40">
        <v>40</v>
      </c>
      <c r="C45" s="55">
        <v>1214</v>
      </c>
      <c r="D45" s="55">
        <v>697.96109999999999</v>
      </c>
      <c r="E45" s="40">
        <v>465.76209999999998</v>
      </c>
      <c r="F45" s="40">
        <v>217.41929999999999</v>
      </c>
      <c r="G45" s="40">
        <v>5.8181000000000003</v>
      </c>
      <c r="H45" s="56">
        <v>8.9616000000000007</v>
      </c>
      <c r="I45" s="40">
        <v>513</v>
      </c>
      <c r="J45" s="40">
        <v>289</v>
      </c>
      <c r="K45" s="41">
        <v>6</v>
      </c>
      <c r="L45" s="53">
        <f t="shared" si="0"/>
        <v>218</v>
      </c>
      <c r="M45" s="57">
        <v>379</v>
      </c>
      <c r="N45" s="41">
        <v>189</v>
      </c>
      <c r="O45" s="41">
        <v>4</v>
      </c>
      <c r="P45" s="53">
        <f t="shared" si="1"/>
        <v>186</v>
      </c>
    </row>
    <row r="46" spans="1:16" x14ac:dyDescent="0.25">
      <c r="A46" s="52"/>
      <c r="B46" s="40">
        <v>41</v>
      </c>
      <c r="C46" s="55">
        <v>814</v>
      </c>
      <c r="D46" s="55">
        <v>333.38549999999998</v>
      </c>
      <c r="E46" s="40">
        <v>172.94720000000001</v>
      </c>
      <c r="F46" s="40">
        <v>151.2278</v>
      </c>
      <c r="G46" s="40">
        <v>1.4544999999999999</v>
      </c>
      <c r="H46" s="56">
        <v>4.4226000000000001</v>
      </c>
      <c r="I46" s="40">
        <v>215</v>
      </c>
      <c r="J46" s="40">
        <v>139</v>
      </c>
      <c r="K46" s="41">
        <v>2</v>
      </c>
      <c r="L46" s="53">
        <f t="shared" si="0"/>
        <v>74</v>
      </c>
      <c r="M46" s="57">
        <v>144</v>
      </c>
      <c r="N46" s="41">
        <v>81</v>
      </c>
      <c r="O46" s="41">
        <v>1</v>
      </c>
      <c r="P46" s="53">
        <f t="shared" si="1"/>
        <v>62</v>
      </c>
    </row>
    <row r="47" spans="1:16" x14ac:dyDescent="0.25">
      <c r="A47" s="52"/>
      <c r="B47" s="40">
        <v>42</v>
      </c>
      <c r="C47" s="55">
        <v>1221</v>
      </c>
      <c r="D47" s="55">
        <v>437.90890000000002</v>
      </c>
      <c r="E47" s="40">
        <v>262.8005</v>
      </c>
      <c r="F47" s="40">
        <v>156.001</v>
      </c>
      <c r="G47" s="40">
        <v>6.4377000000000004</v>
      </c>
      <c r="H47" s="56">
        <v>12.669600000000001</v>
      </c>
      <c r="I47" s="40">
        <v>283</v>
      </c>
      <c r="J47" s="40">
        <v>211</v>
      </c>
      <c r="K47" s="41">
        <v>1</v>
      </c>
      <c r="L47" s="53">
        <f t="shared" si="0"/>
        <v>71</v>
      </c>
      <c r="M47" s="57">
        <v>168</v>
      </c>
      <c r="N47" s="41">
        <v>122</v>
      </c>
      <c r="O47" s="41">
        <v>1</v>
      </c>
      <c r="P47" s="53">
        <f t="shared" si="1"/>
        <v>45</v>
      </c>
    </row>
    <row r="48" spans="1:16" x14ac:dyDescent="0.25">
      <c r="A48" s="52"/>
      <c r="B48" s="40">
        <v>43</v>
      </c>
      <c r="C48" s="55">
        <v>599</v>
      </c>
      <c r="D48" s="55">
        <v>339.49119999999999</v>
      </c>
      <c r="E48" s="40">
        <v>165.3724</v>
      </c>
      <c r="F48" s="40">
        <v>156.93289999999999</v>
      </c>
      <c r="G48" s="40">
        <v>6.4377000000000004</v>
      </c>
      <c r="H48" s="56">
        <v>10.7479</v>
      </c>
      <c r="I48" s="40">
        <v>266</v>
      </c>
      <c r="J48" s="40">
        <v>124</v>
      </c>
      <c r="K48" s="41">
        <v>4</v>
      </c>
      <c r="L48" s="53">
        <f t="shared" si="0"/>
        <v>138</v>
      </c>
      <c r="M48" s="57">
        <v>212</v>
      </c>
      <c r="N48" s="41">
        <v>88</v>
      </c>
      <c r="O48" s="41">
        <v>2</v>
      </c>
      <c r="P48" s="53">
        <f t="shared" si="1"/>
        <v>122</v>
      </c>
    </row>
    <row r="49" spans="1:16" x14ac:dyDescent="0.25">
      <c r="A49" s="52"/>
      <c r="B49" s="40">
        <v>44</v>
      </c>
      <c r="C49" s="55">
        <v>381</v>
      </c>
      <c r="D49" s="55">
        <v>150.27449999999999</v>
      </c>
      <c r="E49" s="40">
        <v>60.985900000000001</v>
      </c>
      <c r="F49" s="40">
        <v>74.014899999999997</v>
      </c>
      <c r="G49" s="40">
        <v>4.0235000000000003</v>
      </c>
      <c r="H49" s="56">
        <v>1.25</v>
      </c>
      <c r="I49" s="40">
        <v>109</v>
      </c>
      <c r="J49" s="40">
        <v>62</v>
      </c>
      <c r="K49" s="41">
        <v>0</v>
      </c>
      <c r="L49" s="53">
        <f t="shared" si="0"/>
        <v>47</v>
      </c>
      <c r="M49" s="57">
        <v>74</v>
      </c>
      <c r="N49" s="41">
        <v>38</v>
      </c>
      <c r="O49" s="41">
        <v>0</v>
      </c>
      <c r="P49" s="53">
        <f t="shared" si="1"/>
        <v>36</v>
      </c>
    </row>
    <row r="50" spans="1:16" x14ac:dyDescent="0.25">
      <c r="A50" s="52"/>
      <c r="B50" s="40">
        <v>45</v>
      </c>
      <c r="C50" s="55">
        <v>377</v>
      </c>
      <c r="D50" s="55">
        <v>230.02379999999999</v>
      </c>
      <c r="E50" s="40">
        <v>117.03279999999999</v>
      </c>
      <c r="F50" s="40">
        <v>106.4135</v>
      </c>
      <c r="G50" s="40">
        <v>3.2187999999999999</v>
      </c>
      <c r="H50" s="56">
        <v>3.3586999999999998</v>
      </c>
      <c r="I50" s="40">
        <v>157</v>
      </c>
      <c r="J50" s="40">
        <v>83</v>
      </c>
      <c r="K50" s="41">
        <v>5</v>
      </c>
      <c r="L50" s="53">
        <f t="shared" si="0"/>
        <v>69</v>
      </c>
      <c r="M50" s="57">
        <v>116</v>
      </c>
      <c r="N50" s="41">
        <v>51</v>
      </c>
      <c r="O50" s="41">
        <v>4</v>
      </c>
      <c r="P50" s="53">
        <f t="shared" si="1"/>
        <v>61</v>
      </c>
    </row>
    <row r="51" spans="1:16" x14ac:dyDescent="0.25">
      <c r="A51" s="52"/>
      <c r="B51" s="40">
        <v>46</v>
      </c>
      <c r="C51" s="55">
        <v>299</v>
      </c>
      <c r="D51" s="55">
        <v>125.51690000000001</v>
      </c>
      <c r="E51" s="40">
        <v>24.731100000000001</v>
      </c>
      <c r="F51" s="40">
        <v>94.176100000000005</v>
      </c>
      <c r="G51" s="40">
        <v>1.6093999999999999</v>
      </c>
      <c r="H51" s="56">
        <v>3.3334000000000001</v>
      </c>
      <c r="I51" s="40">
        <v>70</v>
      </c>
      <c r="J51" s="40">
        <v>31</v>
      </c>
      <c r="K51" s="41">
        <v>2</v>
      </c>
      <c r="L51" s="53">
        <f t="shared" si="0"/>
        <v>37</v>
      </c>
      <c r="M51" s="57">
        <v>47</v>
      </c>
      <c r="N51" s="41">
        <v>17</v>
      </c>
      <c r="O51" s="41">
        <v>2</v>
      </c>
      <c r="P51" s="53">
        <f t="shared" si="1"/>
        <v>28</v>
      </c>
    </row>
    <row r="52" spans="1:16" x14ac:dyDescent="0.25">
      <c r="A52" s="52"/>
      <c r="B52" s="40">
        <v>47</v>
      </c>
      <c r="C52" s="55">
        <v>1210</v>
      </c>
      <c r="D52" s="55">
        <v>459.72669999999999</v>
      </c>
      <c r="E52" s="40">
        <v>222.27379999999999</v>
      </c>
      <c r="F52" s="40">
        <v>156.07579999999999</v>
      </c>
      <c r="G52" s="40">
        <v>31.978300000000001</v>
      </c>
      <c r="H52" s="56">
        <v>49.398600000000002</v>
      </c>
      <c r="I52" s="40">
        <v>566</v>
      </c>
      <c r="J52" s="40">
        <v>342</v>
      </c>
      <c r="K52" s="41">
        <v>19</v>
      </c>
      <c r="L52" s="53">
        <f t="shared" si="0"/>
        <v>205</v>
      </c>
      <c r="M52" s="57">
        <v>446</v>
      </c>
      <c r="N52" s="41">
        <v>255</v>
      </c>
      <c r="O52" s="41">
        <v>19</v>
      </c>
      <c r="P52" s="53">
        <f t="shared" si="1"/>
        <v>172</v>
      </c>
    </row>
    <row r="53" spans="1:16" x14ac:dyDescent="0.25">
      <c r="A53" s="52"/>
      <c r="B53" s="40">
        <v>48</v>
      </c>
      <c r="C53" s="55">
        <v>587</v>
      </c>
      <c r="D53" s="55">
        <v>206.79640000000001</v>
      </c>
      <c r="E53" s="40">
        <v>122.5133</v>
      </c>
      <c r="F53" s="40">
        <v>59.577399999999997</v>
      </c>
      <c r="G53" s="40">
        <v>14.535500000000001</v>
      </c>
      <c r="H53" s="56">
        <v>10.170299999999999</v>
      </c>
      <c r="I53" s="40">
        <v>191</v>
      </c>
      <c r="J53" s="40">
        <v>124</v>
      </c>
      <c r="K53" s="41">
        <v>9</v>
      </c>
      <c r="L53" s="53">
        <f t="shared" si="0"/>
        <v>58</v>
      </c>
      <c r="M53" s="57">
        <v>159</v>
      </c>
      <c r="N53" s="41">
        <v>99</v>
      </c>
      <c r="O53" s="41">
        <v>8</v>
      </c>
      <c r="P53" s="53">
        <f t="shared" si="1"/>
        <v>52</v>
      </c>
    </row>
    <row r="54" spans="1:16" x14ac:dyDescent="0.25">
      <c r="A54" s="52"/>
      <c r="B54" s="40">
        <v>49</v>
      </c>
      <c r="C54" s="55">
        <v>869</v>
      </c>
      <c r="D54" s="55">
        <v>524.53459999999995</v>
      </c>
      <c r="E54" s="40">
        <v>269.4162</v>
      </c>
      <c r="F54" s="40">
        <v>175.8039</v>
      </c>
      <c r="G54" s="40">
        <v>57.773099999999999</v>
      </c>
      <c r="H54" s="56">
        <v>21.5413</v>
      </c>
      <c r="I54" s="40">
        <v>398</v>
      </c>
      <c r="J54" s="40">
        <v>231</v>
      </c>
      <c r="K54" s="41">
        <v>13</v>
      </c>
      <c r="L54" s="53">
        <f t="shared" si="0"/>
        <v>154</v>
      </c>
      <c r="M54" s="57">
        <v>304</v>
      </c>
      <c r="N54" s="41">
        <v>160</v>
      </c>
      <c r="O54" s="41">
        <v>10</v>
      </c>
      <c r="P54" s="53">
        <f t="shared" si="1"/>
        <v>134</v>
      </c>
    </row>
    <row r="55" spans="1:16" x14ac:dyDescent="0.25">
      <c r="A55" s="52"/>
      <c r="B55" s="40">
        <v>50</v>
      </c>
      <c r="C55" s="55">
        <v>942</v>
      </c>
      <c r="D55" s="55">
        <v>399.2688</v>
      </c>
      <c r="E55" s="40">
        <v>174.5814</v>
      </c>
      <c r="F55" s="40">
        <v>138.45439999999999</v>
      </c>
      <c r="G55" s="40">
        <v>61.049399999999999</v>
      </c>
      <c r="H55" s="56">
        <v>25.183599999999998</v>
      </c>
      <c r="I55" s="40">
        <v>461</v>
      </c>
      <c r="J55" s="40">
        <v>268</v>
      </c>
      <c r="K55" s="41">
        <v>8</v>
      </c>
      <c r="L55" s="53">
        <f t="shared" si="0"/>
        <v>185</v>
      </c>
      <c r="M55" s="57">
        <v>350</v>
      </c>
      <c r="N55" s="41">
        <v>198</v>
      </c>
      <c r="O55" s="41">
        <v>6</v>
      </c>
      <c r="P55" s="53">
        <f t="shared" si="1"/>
        <v>146</v>
      </c>
    </row>
    <row r="56" spans="1:16" x14ac:dyDescent="0.25">
      <c r="A56" s="52"/>
      <c r="B56" s="40">
        <v>51</v>
      </c>
      <c r="C56" s="55">
        <v>1505</v>
      </c>
      <c r="D56" s="55">
        <v>983.35410000000002</v>
      </c>
      <c r="E56" s="40">
        <v>401.7251</v>
      </c>
      <c r="F56" s="40">
        <v>465.03</v>
      </c>
      <c r="G56" s="40">
        <v>21.458600000000001</v>
      </c>
      <c r="H56" s="56">
        <v>95.140600000000006</v>
      </c>
      <c r="I56" s="40">
        <v>730</v>
      </c>
      <c r="J56" s="40">
        <v>367</v>
      </c>
      <c r="K56" s="41">
        <v>27</v>
      </c>
      <c r="L56" s="53">
        <f t="shared" si="0"/>
        <v>336</v>
      </c>
      <c r="M56" s="57">
        <v>581</v>
      </c>
      <c r="N56" s="41">
        <v>266</v>
      </c>
      <c r="O56" s="41">
        <v>19</v>
      </c>
      <c r="P56" s="53">
        <f t="shared" si="1"/>
        <v>296</v>
      </c>
    </row>
    <row r="57" spans="1:16" x14ac:dyDescent="0.25">
      <c r="A57" s="52"/>
      <c r="B57" s="40">
        <v>52</v>
      </c>
      <c r="C57" s="55">
        <v>337</v>
      </c>
      <c r="D57" s="55">
        <v>230.46279999999999</v>
      </c>
      <c r="E57" s="40">
        <v>88.434299999999993</v>
      </c>
      <c r="F57" s="40">
        <v>116.25749999999999</v>
      </c>
      <c r="G57" s="40">
        <v>13.205299999999999</v>
      </c>
      <c r="H57" s="56">
        <v>12.5657</v>
      </c>
      <c r="I57" s="40">
        <v>154</v>
      </c>
      <c r="J57" s="40">
        <v>60</v>
      </c>
      <c r="K57" s="41">
        <v>8</v>
      </c>
      <c r="L57" s="53">
        <f t="shared" si="0"/>
        <v>86</v>
      </c>
      <c r="M57" s="57">
        <v>127</v>
      </c>
      <c r="N57" s="41">
        <v>44</v>
      </c>
      <c r="O57" s="41">
        <v>8</v>
      </c>
      <c r="P57" s="53">
        <f t="shared" si="1"/>
        <v>75</v>
      </c>
    </row>
    <row r="58" spans="1:16" x14ac:dyDescent="0.25">
      <c r="A58" s="52"/>
      <c r="B58" s="40">
        <v>53</v>
      </c>
      <c r="C58" s="55">
        <v>477</v>
      </c>
      <c r="D58" s="55">
        <v>211.92580000000001</v>
      </c>
      <c r="E58" s="40">
        <v>9.3881999999999994</v>
      </c>
      <c r="F58" s="40">
        <v>202.53749999999999</v>
      </c>
      <c r="G58" s="40">
        <v>0</v>
      </c>
      <c r="H58" s="56">
        <v>0</v>
      </c>
      <c r="I58" s="40">
        <v>291</v>
      </c>
      <c r="J58" s="40">
        <v>92</v>
      </c>
      <c r="K58" s="41">
        <v>0</v>
      </c>
      <c r="L58" s="53">
        <f t="shared" si="0"/>
        <v>199</v>
      </c>
      <c r="M58" s="57">
        <v>251</v>
      </c>
      <c r="N58" s="41">
        <v>72</v>
      </c>
      <c r="O58" s="41">
        <v>0</v>
      </c>
      <c r="P58" s="53">
        <f t="shared" si="1"/>
        <v>179</v>
      </c>
    </row>
    <row r="59" spans="1:16" x14ac:dyDescent="0.25">
      <c r="A59" s="52"/>
      <c r="B59" s="40">
        <v>54</v>
      </c>
      <c r="C59" s="55">
        <v>1228</v>
      </c>
      <c r="D59" s="55">
        <v>567.20190000000002</v>
      </c>
      <c r="E59" s="40">
        <v>25.2</v>
      </c>
      <c r="F59" s="40">
        <v>542.00229999999999</v>
      </c>
      <c r="G59" s="40">
        <v>0</v>
      </c>
      <c r="H59" s="56">
        <v>0</v>
      </c>
      <c r="I59" s="40">
        <v>799</v>
      </c>
      <c r="J59" s="40">
        <v>235</v>
      </c>
      <c r="K59" s="41">
        <v>9</v>
      </c>
      <c r="L59" s="53">
        <f t="shared" si="0"/>
        <v>555</v>
      </c>
      <c r="M59" s="57">
        <v>706</v>
      </c>
      <c r="N59" s="41">
        <v>188</v>
      </c>
      <c r="O59" s="41">
        <v>8</v>
      </c>
      <c r="P59" s="53">
        <f t="shared" si="1"/>
        <v>510</v>
      </c>
    </row>
    <row r="60" spans="1:16" x14ac:dyDescent="0.25">
      <c r="A60" s="52"/>
      <c r="B60" s="40">
        <v>55</v>
      </c>
      <c r="C60" s="55">
        <v>1139</v>
      </c>
      <c r="D60" s="55">
        <v>768.72860000000003</v>
      </c>
      <c r="E60" s="40">
        <v>336.01569999999998</v>
      </c>
      <c r="F60" s="40">
        <v>337.71289999999999</v>
      </c>
      <c r="G60" s="40">
        <v>0</v>
      </c>
      <c r="H60" s="56">
        <v>95</v>
      </c>
      <c r="I60" s="40">
        <v>729</v>
      </c>
      <c r="J60" s="40">
        <v>272</v>
      </c>
      <c r="K60" s="41">
        <v>14</v>
      </c>
      <c r="L60" s="53">
        <f t="shared" si="0"/>
        <v>443</v>
      </c>
      <c r="M60" s="57">
        <v>609</v>
      </c>
      <c r="N60" s="41">
        <v>199</v>
      </c>
      <c r="O60" s="41">
        <v>9</v>
      </c>
      <c r="P60" s="53">
        <f t="shared" si="1"/>
        <v>401</v>
      </c>
    </row>
    <row r="61" spans="1:16" x14ac:dyDescent="0.25">
      <c r="A61" s="52"/>
      <c r="B61" s="40">
        <v>56</v>
      </c>
      <c r="C61" s="55">
        <v>844</v>
      </c>
      <c r="D61" s="55">
        <v>593.64689999999996</v>
      </c>
      <c r="E61" s="40">
        <v>214.77699999999999</v>
      </c>
      <c r="F61" s="40">
        <v>257.6628</v>
      </c>
      <c r="G61" s="40">
        <v>39.263599999999997</v>
      </c>
      <c r="H61" s="56">
        <v>41.9435</v>
      </c>
      <c r="I61" s="40">
        <v>363</v>
      </c>
      <c r="J61" s="40">
        <v>202</v>
      </c>
      <c r="K61" s="41">
        <v>5</v>
      </c>
      <c r="L61" s="53">
        <f t="shared" si="0"/>
        <v>156</v>
      </c>
      <c r="M61" s="57">
        <v>275</v>
      </c>
      <c r="N61" s="41">
        <v>141</v>
      </c>
      <c r="O61" s="41">
        <v>4</v>
      </c>
      <c r="P61" s="53">
        <f t="shared" si="1"/>
        <v>130</v>
      </c>
    </row>
    <row r="62" spans="1:16" x14ac:dyDescent="0.25">
      <c r="A62" s="52"/>
      <c r="B62" s="40">
        <v>57</v>
      </c>
      <c r="C62" s="55">
        <v>1431</v>
      </c>
      <c r="D62" s="55">
        <v>1116.5224000000001</v>
      </c>
      <c r="E62" s="40">
        <v>360.75369999999998</v>
      </c>
      <c r="F62" s="40">
        <v>538.19529999999997</v>
      </c>
      <c r="G62" s="40">
        <v>42.944600000000001</v>
      </c>
      <c r="H62" s="56">
        <v>27.962499999999999</v>
      </c>
      <c r="I62" s="40">
        <v>648</v>
      </c>
      <c r="J62" s="40">
        <v>340</v>
      </c>
      <c r="K62" s="41">
        <v>8</v>
      </c>
      <c r="L62" s="53">
        <f t="shared" si="0"/>
        <v>300</v>
      </c>
      <c r="M62" s="57">
        <v>543</v>
      </c>
      <c r="N62" s="41">
        <v>276</v>
      </c>
      <c r="O62" s="41">
        <v>5</v>
      </c>
      <c r="P62" s="53">
        <f t="shared" si="1"/>
        <v>262</v>
      </c>
    </row>
    <row r="63" spans="1:16" x14ac:dyDescent="0.25">
      <c r="A63" s="52"/>
      <c r="B63" s="40">
        <v>58</v>
      </c>
      <c r="C63" s="55">
        <v>136</v>
      </c>
      <c r="D63" s="55">
        <v>45.377699999999997</v>
      </c>
      <c r="E63" s="40">
        <v>21.961099999999998</v>
      </c>
      <c r="F63" s="40">
        <v>20.9071</v>
      </c>
      <c r="G63" s="40">
        <v>0</v>
      </c>
      <c r="H63" s="56">
        <v>2.5093999999999999</v>
      </c>
      <c r="I63" s="40">
        <v>47</v>
      </c>
      <c r="J63" s="40">
        <v>30</v>
      </c>
      <c r="K63" s="41">
        <v>0</v>
      </c>
      <c r="L63" s="53">
        <f t="shared" si="0"/>
        <v>17</v>
      </c>
      <c r="M63" s="57">
        <v>31</v>
      </c>
      <c r="N63" s="41">
        <v>21</v>
      </c>
      <c r="O63" s="41">
        <v>0</v>
      </c>
      <c r="P63" s="53">
        <f t="shared" si="1"/>
        <v>10</v>
      </c>
    </row>
    <row r="64" spans="1:16" x14ac:dyDescent="0.25">
      <c r="A64" s="52"/>
      <c r="B64" s="40">
        <v>59</v>
      </c>
      <c r="C64" s="55">
        <v>953</v>
      </c>
      <c r="D64" s="55">
        <v>265.96850000000001</v>
      </c>
      <c r="E64" s="40">
        <v>123.27509999999999</v>
      </c>
      <c r="F64" s="40">
        <v>104.5355</v>
      </c>
      <c r="G64" s="40">
        <v>15.573</v>
      </c>
      <c r="H64" s="56">
        <v>22.584900000000001</v>
      </c>
      <c r="I64" s="40">
        <v>234</v>
      </c>
      <c r="J64" s="40">
        <v>152</v>
      </c>
      <c r="K64" s="41">
        <v>1</v>
      </c>
      <c r="L64" s="53">
        <f t="shared" si="0"/>
        <v>81</v>
      </c>
      <c r="M64" s="57">
        <v>164</v>
      </c>
      <c r="N64" s="41">
        <v>111</v>
      </c>
      <c r="O64" s="41">
        <v>1</v>
      </c>
      <c r="P64" s="53">
        <f t="shared" si="1"/>
        <v>52</v>
      </c>
    </row>
    <row r="65" spans="1:16" x14ac:dyDescent="0.25">
      <c r="A65" s="54"/>
      <c r="B65" s="40">
        <v>60</v>
      </c>
      <c r="C65" s="55">
        <v>23</v>
      </c>
      <c r="D65" s="55">
        <v>3.5137999999999998</v>
      </c>
      <c r="E65" s="40">
        <v>3.5137999999999998</v>
      </c>
      <c r="F65" s="40">
        <v>0</v>
      </c>
      <c r="G65" s="40">
        <v>0</v>
      </c>
      <c r="H65" s="56">
        <v>0</v>
      </c>
      <c r="I65" s="40">
        <v>9</v>
      </c>
      <c r="J65" s="40">
        <v>6</v>
      </c>
      <c r="K65" s="41">
        <v>2</v>
      </c>
      <c r="L65" s="53">
        <f t="shared" si="0"/>
        <v>1</v>
      </c>
      <c r="M65" s="57">
        <v>4</v>
      </c>
      <c r="N65" s="41">
        <v>4</v>
      </c>
      <c r="O65" s="41">
        <v>0</v>
      </c>
      <c r="P65" s="53">
        <f t="shared" ref="P65" si="2">M65-N65-O65</f>
        <v>0</v>
      </c>
    </row>
    <row r="67" spans="1:16" x14ac:dyDescent="0.25">
      <c r="B67" s="41"/>
      <c r="C67" s="41">
        <f t="shared" ref="C67:P67" si="3">SUM(C6:C66)</f>
        <v>45676</v>
      </c>
      <c r="D67" s="41">
        <f t="shared" si="3"/>
        <v>19338.917300000001</v>
      </c>
      <c r="E67" s="41">
        <f t="shared" si="3"/>
        <v>10656.111400000002</v>
      </c>
      <c r="F67" s="41">
        <f t="shared" si="3"/>
        <v>6559.6836000000012</v>
      </c>
      <c r="G67" s="41">
        <f t="shared" si="3"/>
        <v>690.58400000000006</v>
      </c>
      <c r="H67" s="41">
        <f t="shared" si="3"/>
        <v>1052.2788999999998</v>
      </c>
      <c r="I67" s="41">
        <f t="shared" si="3"/>
        <v>18485</v>
      </c>
      <c r="J67" s="41">
        <f t="shared" si="3"/>
        <v>11802</v>
      </c>
      <c r="K67" s="41">
        <f t="shared" si="3"/>
        <v>299</v>
      </c>
      <c r="L67" s="41">
        <f t="shared" si="3"/>
        <v>6384</v>
      </c>
      <c r="M67" s="41">
        <f t="shared" si="3"/>
        <v>13824</v>
      </c>
      <c r="N67" s="41">
        <f t="shared" si="3"/>
        <v>8262</v>
      </c>
      <c r="O67" s="41">
        <f t="shared" si="3"/>
        <v>237</v>
      </c>
      <c r="P67" s="41">
        <f t="shared" si="3"/>
        <v>5325</v>
      </c>
    </row>
  </sheetData>
  <sheetProtection sheet="1" selectLockedCells="1"/>
  <protectedRanges>
    <protectedRange sqref="A6:A65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6" width="7.88671875" style="46" customWidth="1"/>
    <col min="7" max="7" width="13.44140625" style="46" bestFit="1" customWidth="1"/>
    <col min="8" max="8" width="9" style="46" customWidth="1"/>
    <col min="9" max="11" width="7.88671875" style="46" customWidth="1"/>
    <col min="12" max="12" width="7.6640625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34</v>
      </c>
      <c r="B1" s="48"/>
      <c r="F1" s="50" t="s">
        <v>35</v>
      </c>
      <c r="G1" s="67">
        <f>H8/4</f>
        <v>11419</v>
      </c>
    </row>
    <row r="2" spans="1:16" s="49" customFormat="1" ht="14.4" x14ac:dyDescent="0.3">
      <c r="A2" s="48" t="s">
        <v>36</v>
      </c>
      <c r="B2" s="48"/>
    </row>
    <row r="3" spans="1:16" s="49" customFormat="1" ht="14.4" x14ac:dyDescent="0.3">
      <c r="A3" s="77" t="s">
        <v>50</v>
      </c>
      <c r="B3" s="77"/>
      <c r="C3" s="77"/>
      <c r="D3" s="77"/>
      <c r="E3" s="77"/>
      <c r="F3" s="77"/>
    </row>
    <row r="4" spans="1:16" s="49" customFormat="1" ht="14.4" x14ac:dyDescent="0.3">
      <c r="A4" s="77"/>
      <c r="B4" s="77"/>
      <c r="C4" s="77"/>
      <c r="D4" s="77"/>
      <c r="E4" s="77"/>
      <c r="F4" s="77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82" t="s">
        <v>37</v>
      </c>
      <c r="D6" s="83"/>
      <c r="E6" s="83"/>
      <c r="F6" s="83"/>
      <c r="G6" s="83"/>
      <c r="H6" s="84"/>
      <c r="I6" s="82" t="s">
        <v>38</v>
      </c>
      <c r="J6" s="83"/>
      <c r="K6" s="83"/>
      <c r="L6" s="83"/>
      <c r="M6" s="83"/>
      <c r="N6" s="84"/>
    </row>
    <row r="7" spans="1:16" ht="13.8" thickBot="1" x14ac:dyDescent="0.3">
      <c r="A7" s="6" t="s">
        <v>39</v>
      </c>
      <c r="B7" s="6" t="s">
        <v>40</v>
      </c>
      <c r="C7" s="28">
        <v>1</v>
      </c>
      <c r="D7" s="29">
        <v>2</v>
      </c>
      <c r="E7" s="29">
        <v>3</v>
      </c>
      <c r="F7" s="29">
        <v>4</v>
      </c>
      <c r="G7" s="30" t="s">
        <v>41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41</v>
      </c>
      <c r="N7" s="30" t="s">
        <v>0</v>
      </c>
    </row>
    <row r="8" spans="1:16" ht="12.75" customHeight="1" x14ac:dyDescent="0.25">
      <c r="A8" s="85" t="s">
        <v>42</v>
      </c>
      <c r="B8" s="31" t="s">
        <v>43</v>
      </c>
      <c r="C8" s="8">
        <f>SUMIF(asignación!$A$6:$A$65,"=1",asignación!$C$6:$C$65)</f>
        <v>0</v>
      </c>
      <c r="D8" s="9">
        <f>SUMIF(asignación!$A$6:$A$65,"=2",asignación!$C$6:$C$65)</f>
        <v>0</v>
      </c>
      <c r="E8" s="9">
        <f>SUMIF(asignación!$A$6:$A$65,"=3",asignación!$C$6:$C$65)</f>
        <v>0</v>
      </c>
      <c r="F8" s="9">
        <f>SUMIF(asignación!$A$6:$A$65,"=4",asignación!$C$6:$C$65)</f>
        <v>0</v>
      </c>
      <c r="G8" s="10">
        <f>H8-SUM(C8:F8)</f>
        <v>45676</v>
      </c>
      <c r="H8" s="10">
        <f>asignación!C67</f>
        <v>45676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6"/>
      <c r="B9" s="32" t="s">
        <v>44</v>
      </c>
      <c r="C9" s="14">
        <f>C8-$G$1</f>
        <v>-11419</v>
      </c>
      <c r="D9" s="15">
        <f>D8-$G$1</f>
        <v>-11419</v>
      </c>
      <c r="E9" s="15">
        <f>E8-$G$1</f>
        <v>-11419</v>
      </c>
      <c r="F9" s="15">
        <f>F8-$G$1</f>
        <v>-11419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2" customHeight="1" x14ac:dyDescent="0.25">
      <c r="A10" s="79" t="s">
        <v>26</v>
      </c>
      <c r="B10" s="31" t="s">
        <v>45</v>
      </c>
      <c r="C10" s="8">
        <f>SUMIF(asignación!$A$6:$A$65,"=1",asignación!$D$6:$D$65)</f>
        <v>0</v>
      </c>
      <c r="D10" s="9">
        <f>SUMIF(asignación!$A$6:$A$65,"=2",asignación!$D$6:$D$65)</f>
        <v>0</v>
      </c>
      <c r="E10" s="9">
        <f>SUMIF(asignación!$A$6:$A$65,"=3",asignación!$D$6:$D$65)</f>
        <v>0</v>
      </c>
      <c r="F10" s="9">
        <f>SUMIF(asignación!$A$6:$A$65,"=4",asignación!$D$6:$D$65)</f>
        <v>0</v>
      </c>
      <c r="G10" s="10">
        <f t="shared" ref="G10:G22" si="0">H10-SUM(C10:F10)</f>
        <v>19338.917300000001</v>
      </c>
      <c r="H10" s="10">
        <v>19338.917300000001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0"/>
      <c r="B11" s="33" t="s">
        <v>46</v>
      </c>
      <c r="C11" s="14">
        <f>SUMIF(asignación!$A$6:$A$65,"=1",asignación!$E$6:$E$65)</f>
        <v>0</v>
      </c>
      <c r="D11" s="15">
        <f>SUMIF(asignación!$A$6:$A$65,"=2",asignación!$E$6:$E$65)</f>
        <v>0</v>
      </c>
      <c r="E11" s="15">
        <f>SUMIF(asignación!$A$6:$A$65,"=3",asignación!$E$6:$E$65)</f>
        <v>0</v>
      </c>
      <c r="F11" s="15">
        <f>SUMIF(asignación!$A$6:$A$65,"=4",asignación!$E$6:$E$65)</f>
        <v>0</v>
      </c>
      <c r="G11" s="16">
        <f t="shared" si="0"/>
        <v>10656.111400000002</v>
      </c>
      <c r="H11" s="16">
        <v>10656.111400000002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0.23329782380243458</v>
      </c>
      <c r="N11" s="19">
        <f>H11/H$10</f>
        <v>0.55101902731648789</v>
      </c>
      <c r="P11" s="7"/>
    </row>
    <row r="12" spans="1:16" x14ac:dyDescent="0.25">
      <c r="A12" s="80"/>
      <c r="B12" s="33" t="s">
        <v>47</v>
      </c>
      <c r="C12" s="14">
        <f>SUMIF(asignación!$A$6:$A$65,"=1",asignación!$F$6:$F$65)</f>
        <v>0</v>
      </c>
      <c r="D12" s="15">
        <f>SUMIF(asignación!$A$6:$A$65,"=2",asignación!$F$6:$F$65)</f>
        <v>0</v>
      </c>
      <c r="E12" s="15">
        <f>SUMIF(asignación!$A$6:$A$65,"=3",asignación!$F$6:$F$65)</f>
        <v>0</v>
      </c>
      <c r="F12" s="15">
        <f>SUMIF(asignación!$A$6:$A$65,"=4",asignación!$F$6:$F$65)</f>
        <v>0</v>
      </c>
      <c r="G12" s="16">
        <f t="shared" si="0"/>
        <v>6559.6836000000012</v>
      </c>
      <c r="H12" s="16">
        <v>6559.6836000000012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0.14361335493475788</v>
      </c>
      <c r="N12" s="19">
        <f>H12/H$10</f>
        <v>0.33919601073013539</v>
      </c>
      <c r="P12" s="7"/>
    </row>
    <row r="13" spans="1:16" x14ac:dyDescent="0.25">
      <c r="A13" s="80"/>
      <c r="B13" s="33" t="s">
        <v>48</v>
      </c>
      <c r="C13" s="14">
        <f>SUMIF(asignación!$A$6:$A$65,"=1",asignación!$G$6:$G$65)</f>
        <v>0</v>
      </c>
      <c r="D13" s="15">
        <f>SUMIF(asignación!$A$6:$A$65,"=2",asignación!$G$6:$G$65)</f>
        <v>0</v>
      </c>
      <c r="E13" s="15">
        <f>SUMIF(asignación!$A$6:$A$65,"=3",asignación!$G$6:$G$65)</f>
        <v>0</v>
      </c>
      <c r="F13" s="15">
        <f>SUMIF(asignación!$A$6:$A$65,"=4",asignación!$G$6:$G$65)</f>
        <v>0</v>
      </c>
      <c r="G13" s="16">
        <f t="shared" si="0"/>
        <v>690.58400000000006</v>
      </c>
      <c r="H13" s="16">
        <v>690.58400000000006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1.5119187319379982E-2</v>
      </c>
      <c r="N13" s="19">
        <f>H13/H$10</f>
        <v>3.57095482279145E-2</v>
      </c>
      <c r="P13" s="7"/>
    </row>
    <row r="14" spans="1:16" ht="13.8" thickBot="1" x14ac:dyDescent="0.3">
      <c r="A14" s="80"/>
      <c r="B14" s="69" t="s">
        <v>32</v>
      </c>
      <c r="C14" s="14">
        <f>SUMIF(asignación!$A$6:$A$65,"=1",asignación!$H$6:$H$65)</f>
        <v>0</v>
      </c>
      <c r="D14" s="15">
        <f>SUMIF(asignación!$A$6:$A$65,"=2",asignación!$H$6:$H$65)</f>
        <v>0</v>
      </c>
      <c r="E14" s="15">
        <f>SUMIF(asignación!$A$6:$A$65,"=3",asignación!$H$6:$H$65)</f>
        <v>0</v>
      </c>
      <c r="F14" s="15">
        <f>SUMIF(asignación!$A$6:$A$65,"=4",asignación!$H$6:$H$65)</f>
        <v>0</v>
      </c>
      <c r="G14" s="16">
        <f t="shared" si="0"/>
        <v>1052.2788999999998</v>
      </c>
      <c r="H14" s="16">
        <v>1052.2788999999998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2.3037895174708813E-2</v>
      </c>
      <c r="N14" s="19">
        <f>H14/H$10</f>
        <v>5.4412503227365253E-2</v>
      </c>
      <c r="P14" s="7"/>
    </row>
    <row r="15" spans="1:16" ht="13.2" customHeight="1" x14ac:dyDescent="0.25">
      <c r="A15" s="79" t="s">
        <v>49</v>
      </c>
      <c r="B15" s="31" t="s">
        <v>0</v>
      </c>
      <c r="C15" s="8">
        <f>SUMIF(asignación!$A$6:$A$65,"=1",asignación!$I$6:$I$65)</f>
        <v>0</v>
      </c>
      <c r="D15" s="9">
        <f>SUMIF(asignación!$A$6:$A$65,"=2",asignación!$I$6:$I$65)</f>
        <v>0</v>
      </c>
      <c r="E15" s="9">
        <f>SUMIF(asignación!$A$6:$A$65,"=3",asignación!$I$6:$I$65)</f>
        <v>0</v>
      </c>
      <c r="F15" s="9">
        <f>SUMIF(asignación!$A$6:$A$65,"=4",asignación!$I$6:$I$65)</f>
        <v>0</v>
      </c>
      <c r="G15" s="10">
        <f t="shared" si="0"/>
        <v>18485</v>
      </c>
      <c r="H15" s="10">
        <v>18485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0"/>
      <c r="B16" s="33" t="s">
        <v>2</v>
      </c>
      <c r="C16" s="14">
        <f>SUMIF(asignación!$A$6:$A$65,"=1",asignación!$J$6:$J$65)</f>
        <v>0</v>
      </c>
      <c r="D16" s="15">
        <f>SUMIF(asignación!$A$6:$A$65,"=2",asignación!$J$6:$J$65)</f>
        <v>0</v>
      </c>
      <c r="E16" s="15">
        <f>SUMIF(asignación!$A$6:$A$65,"=3",asignación!$J$6:$J$65)</f>
        <v>0</v>
      </c>
      <c r="F16" s="15">
        <f>SUMIF(asignación!$A$6:$A$65,"=4",asignación!$J$6:$J$65)</f>
        <v>0</v>
      </c>
      <c r="G16" s="16">
        <f t="shared" si="0"/>
        <v>11802</v>
      </c>
      <c r="H16" s="16">
        <v>11802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0.25838514756108238</v>
      </c>
      <c r="N16" s="19">
        <f>H16/H$15</f>
        <v>0.63846361915066274</v>
      </c>
      <c r="P16" s="7"/>
    </row>
    <row r="17" spans="1:18" x14ac:dyDescent="0.25">
      <c r="A17" s="80"/>
      <c r="B17" s="70" t="s">
        <v>32</v>
      </c>
      <c r="C17" s="14">
        <f>SUMIF(asignación!$A$6:$A$65,"=1",asignación!$K$6:$K$65)</f>
        <v>0</v>
      </c>
      <c r="D17" s="15">
        <f>SUMIF(asignación!$A$6:$A$65,"=2",asignación!$K$6:$K$65)</f>
        <v>0</v>
      </c>
      <c r="E17" s="15">
        <f>SUMIF(asignación!$A$6:$A$65,"=3",asignación!$K$6:$K$65)</f>
        <v>0</v>
      </c>
      <c r="F17" s="15">
        <f>SUMIF(asignación!$A$6:$A$65,"=4",asignación!$K$6:$K$65)</f>
        <v>0</v>
      </c>
      <c r="G17" s="16">
        <f t="shared" si="0"/>
        <v>299</v>
      </c>
      <c r="H17" s="16">
        <v>299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6.546107364918119E-3</v>
      </c>
      <c r="N17" s="19">
        <f>H17/H$15</f>
        <v>1.6175277251825805E-2</v>
      </c>
      <c r="P17" s="7"/>
    </row>
    <row r="18" spans="1:18" ht="13.8" thickBot="1" x14ac:dyDescent="0.3">
      <c r="A18" s="81"/>
      <c r="B18" s="34" t="s">
        <v>33</v>
      </c>
      <c r="C18" s="20">
        <f>SUMIF(asignación!$A$6:$A$65,"=1",asignación!$L$6:$L$65)</f>
        <v>0</v>
      </c>
      <c r="D18" s="21">
        <f>SUMIF(asignación!$A$6:$A$65,"=2",asignación!$L$6:$L$65)</f>
        <v>0</v>
      </c>
      <c r="E18" s="21">
        <f>SUMIF(asignación!$A$6:$A$65,"=3",asignación!$L$6:$L$65)</f>
        <v>0</v>
      </c>
      <c r="F18" s="21">
        <f>SUMIF(asignación!$A$6:$A$65,"=4",asignación!$L$6:$L$65)</f>
        <v>0</v>
      </c>
      <c r="G18" s="22">
        <f t="shared" si="0"/>
        <v>6384</v>
      </c>
      <c r="H18" s="22">
        <v>6384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0.13976705490848584</v>
      </c>
      <c r="N18" s="25">
        <f>H18/H$15</f>
        <v>0.34536110359751149</v>
      </c>
      <c r="P18" s="7"/>
    </row>
    <row r="19" spans="1:18" ht="13.2" customHeight="1" x14ac:dyDescent="0.25">
      <c r="A19" s="79" t="s">
        <v>53</v>
      </c>
      <c r="B19" s="31" t="s">
        <v>0</v>
      </c>
      <c r="C19" s="8">
        <f>SUMIF(asignación!$A$6:$A$65,"=1",asignación!$M$6:$M$65)</f>
        <v>0</v>
      </c>
      <c r="D19" s="9">
        <f>SUMIF(asignación!$A$6:$A$65,"=2",asignación!$M$6:$M$65)</f>
        <v>0</v>
      </c>
      <c r="E19" s="9">
        <f>SUMIF(asignación!$A$6:$A$65,"=3",asignación!$M$6:$M$65)</f>
        <v>0</v>
      </c>
      <c r="F19" s="9">
        <f>SUMIF(asignación!$A$6:$A$65,"=4",asignación!$M$6:$M$65)</f>
        <v>0</v>
      </c>
      <c r="G19" s="10">
        <f t="shared" si="0"/>
        <v>13824</v>
      </c>
      <c r="H19" s="10">
        <v>13824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0"/>
      <c r="B20" s="33" t="s">
        <v>2</v>
      </c>
      <c r="C20" s="14">
        <f>SUMIF(asignación!$A$6:$A$65,"=1",asignación!$N$6:$N$65)</f>
        <v>0</v>
      </c>
      <c r="D20" s="15">
        <f>SUMIF(asignación!$A$6:$A$65,"=2",asignación!$N$6:$N$65)</f>
        <v>0</v>
      </c>
      <c r="E20" s="15">
        <f>SUMIF(asignación!$A$6:$A$65,"=3",asignación!$N$6:$N$65)</f>
        <v>0</v>
      </c>
      <c r="F20" s="15">
        <f>SUMIF(asignación!$A$6:$A$65,"=4",asignación!$N$6:$N$65)</f>
        <v>0</v>
      </c>
      <c r="G20" s="16">
        <f t="shared" si="0"/>
        <v>8262</v>
      </c>
      <c r="H20" s="16">
        <v>8262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0.18088273929415885</v>
      </c>
      <c r="N20" s="19">
        <f>H20/H$19</f>
        <v>0.59765625</v>
      </c>
      <c r="P20" s="7"/>
    </row>
    <row r="21" spans="1:18" x14ac:dyDescent="0.25">
      <c r="A21" s="80"/>
      <c r="B21" s="70" t="s">
        <v>32</v>
      </c>
      <c r="C21" s="14">
        <f>SUMIF(asignación!$A$6:$A$65,"=1",asignación!$O$6:$O$65)</f>
        <v>0</v>
      </c>
      <c r="D21" s="15">
        <f>SUMIF(asignación!$A$6:$A$65,"=2",asignación!$O$6:$O$65)</f>
        <v>0</v>
      </c>
      <c r="E21" s="15">
        <f>SUMIF(asignación!$A$6:$A$65,"=3",asignación!$O$6:$O$65)</f>
        <v>0</v>
      </c>
      <c r="F21" s="15">
        <f>SUMIF(asignación!$A$6:$A$65,"=4",asignación!$O$6:$O$65)</f>
        <v>0</v>
      </c>
      <c r="G21" s="16">
        <f t="shared" si="0"/>
        <v>237</v>
      </c>
      <c r="H21" s="16">
        <v>237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5.1887205534635258E-3</v>
      </c>
      <c r="N21" s="19">
        <f>H21/H$19</f>
        <v>1.7144097222222224E-2</v>
      </c>
      <c r="P21" s="7"/>
    </row>
    <row r="22" spans="1:18" ht="13.8" thickBot="1" x14ac:dyDescent="0.3">
      <c r="A22" s="81"/>
      <c r="B22" s="34" t="s">
        <v>33</v>
      </c>
      <c r="C22" s="20">
        <f>SUMIF(asignación!$A$6:$A$65,"=1",asignación!$P$6:$P$65)</f>
        <v>0</v>
      </c>
      <c r="D22" s="21">
        <f>SUMIF(asignación!$A$6:$A$65,"=2",asignación!$P$6:$P$65)</f>
        <v>0</v>
      </c>
      <c r="E22" s="21">
        <f>SUMIF(asignación!$A$6:$A$65,"=3",asignación!$P$6:$P$65)</f>
        <v>0</v>
      </c>
      <c r="F22" s="21">
        <f>SUMIF(asignación!$A$6:$A$65,"=4",asignación!$P$6:$P$65)</f>
        <v>0</v>
      </c>
      <c r="G22" s="22">
        <f t="shared" si="0"/>
        <v>5325</v>
      </c>
      <c r="H22" s="22">
        <v>5325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0.11658201243541466</v>
      </c>
      <c r="N22" s="25">
        <f>H22/H$19</f>
        <v>0.38519965277777779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51</v>
      </c>
    </row>
    <row r="25" spans="1:18" x14ac:dyDescent="0.25">
      <c r="A25" s="78" t="s">
        <v>52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I6:L6 C6:F6" name="Range1_1"/>
    <protectedRange sqref="A3:B3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2021-12-07T21:52:06Z</dcterms:modified>
</cp:coreProperties>
</file>